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Рабочий стол\Сессия\СЕССИИ  ПЯТОГО  СОЗЫВА\Пятнадцатая сессия\1 коррект\"/>
    </mc:Choice>
  </mc:AlternateContent>
  <bookViews>
    <workbookView xWindow="360" yWindow="120" windowWidth="11340" windowHeight="6735"/>
  </bookViews>
  <sheets>
    <sheet name="функциональная" sheetId="7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J19" i="7" l="1"/>
  <c r="J28" i="7"/>
  <c r="J23" i="7"/>
  <c r="K19" i="7" l="1"/>
  <c r="L19" i="7"/>
  <c r="K10" i="7"/>
  <c r="L10" i="7"/>
  <c r="J10" i="7"/>
  <c r="J17" i="7" l="1"/>
  <c r="K17" i="7" l="1"/>
  <c r="K24" i="7"/>
  <c r="K23" i="7" s="1"/>
  <c r="L30" i="7"/>
  <c r="K30" i="7"/>
  <c r="L28" i="7"/>
  <c r="K28" i="7"/>
  <c r="M42" i="7"/>
  <c r="M41" i="7"/>
  <c r="M40" i="7"/>
  <c r="M39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AD19" i="7"/>
  <c r="AE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AE17" i="7"/>
  <c r="AE33" i="7" s="1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7" i="7"/>
  <c r="L24" i="7"/>
  <c r="L23" i="7" s="1"/>
  <c r="J31" i="7"/>
  <c r="J30" i="7" s="1"/>
  <c r="P33" i="7" l="1"/>
  <c r="AA33" i="7"/>
  <c r="J33" i="7"/>
  <c r="AB33" i="7"/>
  <c r="X33" i="7"/>
  <c r="S33" i="7"/>
  <c r="AD33" i="7"/>
  <c r="M33" i="7"/>
  <c r="O33" i="7"/>
  <c r="Q33" i="7"/>
  <c r="U33" i="7"/>
  <c r="W33" i="7"/>
  <c r="Y33" i="7"/>
  <c r="AC33" i="7"/>
  <c r="N33" i="7"/>
  <c r="R33" i="7"/>
  <c r="T33" i="7"/>
  <c r="V33" i="7"/>
  <c r="Z33" i="7"/>
  <c r="L32" i="7" l="1"/>
  <c r="L33" i="7" s="1"/>
  <c r="K32" i="7"/>
  <c r="K33" i="7" s="1"/>
  <c r="E41" i="7"/>
</calcChain>
</file>

<file path=xl/sharedStrings.xml><?xml version="1.0" encoding="utf-8"?>
<sst xmlns="http://schemas.openxmlformats.org/spreadsheetml/2006/main" count="68" uniqueCount="68">
  <si>
    <t>Наименование главных распорядителей  и наименование показателей бюджетной классификации</t>
  </si>
  <si>
    <t>Вид расходов</t>
  </si>
  <si>
    <t>№ строки</t>
  </si>
  <si>
    <t>Благоустройство</t>
  </si>
  <si>
    <t>тыс.руб.</t>
  </si>
  <si>
    <t>Код ведомства</t>
  </si>
  <si>
    <t>Целевая статья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</si>
  <si>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</si>
  <si>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</si>
  <si>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</si>
  <si>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1 1</t>
  </si>
  <si>
    <t>1 4</t>
  </si>
  <si>
    <t xml:space="preserve">Другие общегосударственные вопросы </t>
  </si>
  <si>
    <t>Национальная безопасность и правоохранительная деятельность</t>
  </si>
  <si>
    <t>Национальная экономика</t>
  </si>
  <si>
    <t>Дорожное хозяйство</t>
  </si>
  <si>
    <t>Жилищно-коммунальное хозяйство</t>
  </si>
  <si>
    <t>Жилищное хозяйство</t>
  </si>
  <si>
    <t>Коммунальное хозяйство</t>
  </si>
  <si>
    <t>Культура</t>
  </si>
  <si>
    <t xml:space="preserve">9 52 </t>
  </si>
  <si>
    <t>Всего</t>
  </si>
  <si>
    <t>краевые</t>
  </si>
  <si>
    <t>предроиним</t>
  </si>
  <si>
    <t>местные</t>
  </si>
  <si>
    <t>безвозмезд</t>
  </si>
  <si>
    <t>Обеспечение пожарной безопасности</t>
  </si>
  <si>
    <t>Другие вопросы в области национальной экономики</t>
  </si>
  <si>
    <t>Социальная политика</t>
  </si>
  <si>
    <t>Пенсионное обеспечение</t>
  </si>
  <si>
    <t>Приложение № 5</t>
  </si>
  <si>
    <t>Объем условно утвержденных расходов</t>
  </si>
  <si>
    <t>Раздел, подраздел</t>
  </si>
  <si>
    <t>0100</t>
  </si>
  <si>
    <t>0102</t>
  </si>
  <si>
    <t>0203</t>
  </si>
  <si>
    <t>0300</t>
  </si>
  <si>
    <t>0310</t>
  </si>
  <si>
    <t>0104</t>
  </si>
  <si>
    <t>0111</t>
  </si>
  <si>
    <t>0113</t>
  </si>
  <si>
    <t>0400</t>
  </si>
  <si>
    <t>0409</t>
  </si>
  <si>
    <t>0412</t>
  </si>
  <si>
    <t>0500</t>
  </si>
  <si>
    <t>0501</t>
  </si>
  <si>
    <t>0502</t>
  </si>
  <si>
    <t>0503</t>
  </si>
  <si>
    <t>0800</t>
  </si>
  <si>
    <t>0801</t>
  </si>
  <si>
    <t>1000</t>
  </si>
  <si>
    <t>1001</t>
  </si>
  <si>
    <t>Распределение бюджетных ассигнований по разделам и подразделам классификации расходов бюджетов на 2017 год и плановый период 2018-2019 гг.</t>
  </si>
  <si>
    <t>Сумма 2017  г</t>
  </si>
  <si>
    <t>Сумма 2018 г</t>
  </si>
  <si>
    <t>Сумма 2019г</t>
  </si>
  <si>
    <t>Обеспечение проведения выборов и референдумов</t>
  </si>
  <si>
    <t>0107</t>
  </si>
  <si>
    <t xml:space="preserve">Резервные фонды </t>
  </si>
  <si>
    <t>Мобилизационная и вневойсковая подготовка</t>
  </si>
  <si>
    <t xml:space="preserve">Культура, кинематография </t>
  </si>
  <si>
    <t>Другие вопросы в области жилищно-коммунального хозяйства</t>
  </si>
  <si>
    <t>0505</t>
  </si>
  <si>
    <t>к решению Рыбинского сельского</t>
  </si>
  <si>
    <t>Совета депутатов №  от 25.03.2017г</t>
  </si>
  <si>
    <t>Организация временного трудоустройства</t>
  </si>
  <si>
    <t>0401</t>
  </si>
  <si>
    <t>№ 15-58 от 30.03.2017г.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</si>
</sst>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/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justify"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right" wrapText="1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right" wrapText="1"/>
    </xf>
    <xf numFmtId="0" fontId="9" fillId="0" borderId="7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justify" wrapText="1"/>
    </xf>
    <xf numFmtId="0" fontId="6" fillId="0" borderId="7" xfId="0" applyFont="1" applyFill="1" applyBorder="1" applyAlignment="1">
      <alignment horizontal="left" vertical="top" wrapText="1"/>
    </xf>
    <xf numFmtId="49" fontId="10" fillId="0" borderId="7" xfId="0" applyNumberFormat="1" applyFont="1" applyFill="1" applyBorder="1" applyAlignment="1">
      <alignment horizontal="justify" wrapText="1"/>
    </xf>
    <xf numFmtId="0" fontId="11" fillId="0" borderId="7" xfId="0" applyFont="1" applyFill="1" applyBorder="1" applyAlignment="1">
      <alignment horizontal="right" wrapText="1"/>
    </xf>
    <xf numFmtId="49" fontId="11" fillId="0" borderId="7" xfId="0" applyNumberFormat="1" applyFont="1" applyFill="1" applyBorder="1" applyAlignment="1">
      <alignment horizontal="right" wrapText="1"/>
    </xf>
    <xf numFmtId="2" fontId="9" fillId="0" borderId="7" xfId="0" applyNumberFormat="1" applyFont="1" applyFill="1" applyBorder="1" applyAlignment="1">
      <alignment horizontal="center" wrapText="1"/>
    </xf>
    <xf numFmtId="0" fontId="9" fillId="0" borderId="8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right" wrapText="1"/>
    </xf>
    <xf numFmtId="2" fontId="9" fillId="0" borderId="8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right" wrapText="1"/>
    </xf>
    <xf numFmtId="164" fontId="2" fillId="0" borderId="0" xfId="0" applyNumberFormat="1" applyFont="1" applyFill="1"/>
    <xf numFmtId="0" fontId="1" fillId="0" borderId="0" xfId="0" applyFont="1" applyFill="1"/>
    <xf numFmtId="2" fontId="1" fillId="0" borderId="0" xfId="0" applyNumberFormat="1" applyFont="1" applyFill="1"/>
    <xf numFmtId="2" fontId="2" fillId="0" borderId="0" xfId="0" applyNumberFormat="1" applyFont="1" applyFill="1" applyAlignment="1"/>
    <xf numFmtId="2" fontId="2" fillId="0" borderId="0" xfId="0" applyNumberFormat="1" applyFont="1" applyFill="1" applyBorder="1"/>
    <xf numFmtId="0" fontId="4" fillId="0" borderId="0" xfId="0" applyFont="1" applyFill="1" applyAlignment="1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wrapText="1"/>
    </xf>
    <xf numFmtId="49" fontId="9" fillId="0" borderId="12" xfId="0" applyNumberFormat="1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bp\&#1073;&#1102;&#1076;&#1078;&#1077;&#1090;\&#1048;&#1089;&#1093;&#1086;&#1076;&#1103;&#1097;&#1080;&#1077;\&#1041;&#1102;&#1076;&#1078;&#1077;&#1090;%20&#1088;&#1072;&#1081;&#1086;&#1085;&#1072;%20&#1085;&#1072;%202014%20&#1075;&#1086;&#1076;\24&#1042;&#1077;&#1076;&#1086;&#1084;%20&#1092;&#1091;&#1085;&#1082;&#1094;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77;&#1076;&#1086;&#1084;&#1089;&#1090;&#1074;&#1077;&#1085;&#1085;&#1072;&#1103;%20&#8470;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5"/>
      <sheetName val="Приложение 6"/>
      <sheetName val="прилож"/>
    </sheetNames>
    <sheetDataSet>
      <sheetData sheetId="0"/>
      <sheetData sheetId="1">
        <row r="103">
          <cell r="N103">
            <v>0</v>
          </cell>
          <cell r="O103">
            <v>0</v>
          </cell>
          <cell r="P103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ственная"/>
    </sheetNames>
    <sheetDataSet>
      <sheetData sheetId="0" refreshError="1">
        <row r="16">
          <cell r="J16">
            <v>586</v>
          </cell>
        </row>
        <row r="58">
          <cell r="J58">
            <v>100</v>
          </cell>
          <cell r="K58">
            <v>100</v>
          </cell>
        </row>
        <row r="84">
          <cell r="I8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5"/>
  <sheetViews>
    <sheetView tabSelected="1" topLeftCell="C1" workbookViewId="0">
      <selection activeCell="K3" sqref="K3"/>
    </sheetView>
  </sheetViews>
  <sheetFormatPr defaultRowHeight="12.75" x14ac:dyDescent="0.2"/>
  <cols>
    <col min="1" max="1" width="0" style="3" hidden="1" customWidth="1"/>
    <col min="2" max="2" width="15.42578125" style="3" hidden="1" customWidth="1"/>
    <col min="3" max="3" width="4.42578125" style="3" customWidth="1"/>
    <col min="4" max="4" width="66.5703125" style="1" customWidth="1"/>
    <col min="5" max="5" width="9.42578125" style="1" hidden="1" customWidth="1"/>
    <col min="6" max="6" width="6.42578125" style="3" customWidth="1"/>
    <col min="7" max="7" width="6.140625" style="3" customWidth="1"/>
    <col min="8" max="8" width="12.42578125" style="3" hidden="1" customWidth="1"/>
    <col min="9" max="9" width="7.28515625" style="3" hidden="1" customWidth="1"/>
    <col min="10" max="12" width="14.28515625" style="3" customWidth="1"/>
    <col min="13" max="13" width="14.42578125" style="3" hidden="1" customWidth="1"/>
    <col min="14" max="14" width="13.28515625" style="3" hidden="1" customWidth="1"/>
    <col min="15" max="15" width="11.7109375" style="3" hidden="1" customWidth="1"/>
    <col min="16" max="18" width="0" style="3" hidden="1" customWidth="1"/>
    <col min="19" max="20" width="9.42578125" style="3" hidden="1" customWidth="1"/>
    <col min="21" max="31" width="0" style="3" hidden="1" customWidth="1"/>
    <col min="32" max="16384" width="9.140625" style="3"/>
  </cols>
  <sheetData>
    <row r="1" spans="3:31" x14ac:dyDescent="0.2">
      <c r="J1" s="43" t="s">
        <v>30</v>
      </c>
      <c r="K1" s="44"/>
      <c r="L1" s="44"/>
    </row>
    <row r="2" spans="3:31" x14ac:dyDescent="0.2">
      <c r="J2" s="43" t="s">
        <v>63</v>
      </c>
      <c r="K2" s="44"/>
      <c r="L2" s="44"/>
    </row>
    <row r="3" spans="3:31" x14ac:dyDescent="0.2">
      <c r="J3" s="43" t="s">
        <v>64</v>
      </c>
      <c r="K3" s="44" t="s">
        <v>67</v>
      </c>
      <c r="L3" s="44"/>
    </row>
    <row r="4" spans="3:31" ht="18" customHeight="1" x14ac:dyDescent="0.2">
      <c r="J4" s="43"/>
      <c r="K4" s="44"/>
      <c r="L4" s="44"/>
    </row>
    <row r="5" spans="3:31" ht="45" customHeight="1" x14ac:dyDescent="0.3">
      <c r="D5" s="47" t="s">
        <v>52</v>
      </c>
      <c r="E5" s="47"/>
      <c r="F5" s="47"/>
      <c r="G5" s="47"/>
      <c r="H5" s="47"/>
      <c r="I5" s="47"/>
      <c r="J5" s="47"/>
      <c r="K5" s="47"/>
      <c r="L5" s="47"/>
    </row>
    <row r="6" spans="3:31" ht="17.25" customHeight="1" thickBot="1" x14ac:dyDescent="0.3">
      <c r="D6" s="4"/>
      <c r="E6" s="4"/>
      <c r="F6" s="5"/>
      <c r="G6" s="5"/>
      <c r="H6" s="5"/>
      <c r="I6" s="5"/>
      <c r="L6" s="6" t="s">
        <v>4</v>
      </c>
      <c r="M6" s="6"/>
    </row>
    <row r="7" spans="3:31" ht="0.75" hidden="1" customHeight="1" x14ac:dyDescent="0.25">
      <c r="D7" s="4"/>
      <c r="E7" s="4"/>
      <c r="F7" s="5"/>
      <c r="G7" s="5"/>
      <c r="H7" s="5"/>
      <c r="I7" s="5"/>
      <c r="L7" s="6"/>
      <c r="M7" s="6"/>
    </row>
    <row r="8" spans="3:31" ht="48" customHeight="1" x14ac:dyDescent="0.2">
      <c r="C8" s="7" t="s">
        <v>2</v>
      </c>
      <c r="D8" s="8" t="s">
        <v>0</v>
      </c>
      <c r="E8" s="8" t="s">
        <v>5</v>
      </c>
      <c r="F8" s="48" t="s">
        <v>32</v>
      </c>
      <c r="G8" s="49"/>
      <c r="H8" s="8" t="s">
        <v>6</v>
      </c>
      <c r="I8" s="8" t="s">
        <v>1</v>
      </c>
      <c r="J8" s="8" t="s">
        <v>53</v>
      </c>
      <c r="K8" s="9" t="s">
        <v>54</v>
      </c>
      <c r="L8" s="10" t="s">
        <v>55</v>
      </c>
      <c r="M8" s="11"/>
      <c r="S8" s="12"/>
    </row>
    <row r="9" spans="3:31" ht="14.25" customHeight="1" x14ac:dyDescent="0.2">
      <c r="C9" s="13"/>
      <c r="D9" s="14">
        <v>1</v>
      </c>
      <c r="E9" s="14">
        <v>2</v>
      </c>
      <c r="F9" s="50">
        <v>2</v>
      </c>
      <c r="G9" s="51"/>
      <c r="H9" s="14">
        <v>5</v>
      </c>
      <c r="I9" s="14">
        <v>6</v>
      </c>
      <c r="J9" s="14">
        <v>3</v>
      </c>
      <c r="K9" s="45">
        <v>4</v>
      </c>
      <c r="L9" s="46">
        <v>5</v>
      </c>
      <c r="M9" s="15"/>
      <c r="S9" s="12"/>
    </row>
    <row r="10" spans="3:31" ht="15.75" x14ac:dyDescent="0.25">
      <c r="C10" s="16">
        <v>1</v>
      </c>
      <c r="D10" s="17" t="s">
        <v>7</v>
      </c>
      <c r="E10" s="18"/>
      <c r="F10" s="52" t="s">
        <v>33</v>
      </c>
      <c r="G10" s="53"/>
      <c r="H10" s="20"/>
      <c r="I10" s="20"/>
      <c r="J10" s="21">
        <f>J11+J12+J13+J14+J15</f>
        <v>5626.8040000000001</v>
      </c>
      <c r="K10" s="21">
        <f t="shared" ref="K10:L10" si="0">K11+K12+K13+K14+K15</f>
        <v>5799.0599999999995</v>
      </c>
      <c r="L10" s="21">
        <f t="shared" si="0"/>
        <v>5682.61</v>
      </c>
      <c r="M10" s="22"/>
      <c r="S10" s="12"/>
    </row>
    <row r="11" spans="3:31" ht="35.25" customHeight="1" x14ac:dyDescent="0.25">
      <c r="C11" s="16">
        <v>2</v>
      </c>
      <c r="D11" s="17" t="s">
        <v>8</v>
      </c>
      <c r="E11" s="18"/>
      <c r="F11" s="52" t="s">
        <v>34</v>
      </c>
      <c r="G11" s="53"/>
      <c r="H11" s="20"/>
      <c r="I11" s="20"/>
      <c r="J11" s="21">
        <v>656.4</v>
      </c>
      <c r="K11" s="21">
        <v>656.4</v>
      </c>
      <c r="L11" s="21">
        <v>656.4</v>
      </c>
      <c r="M11" s="21" t="e">
        <f>'[1]Приложение 6'!#REF!</f>
        <v>#REF!</v>
      </c>
      <c r="N11" s="21" t="e">
        <f>'[1]Приложение 6'!#REF!</f>
        <v>#REF!</v>
      </c>
      <c r="O11" s="21" t="e">
        <f>'[1]Приложение 6'!#REF!</f>
        <v>#REF!</v>
      </c>
      <c r="P11" s="21" t="e">
        <f>'[1]Приложение 6'!#REF!</f>
        <v>#REF!</v>
      </c>
      <c r="Q11" s="21" t="e">
        <f>'[1]Приложение 6'!#REF!</f>
        <v>#REF!</v>
      </c>
      <c r="R11" s="21" t="e">
        <f>'[1]Приложение 6'!#REF!</f>
        <v>#REF!</v>
      </c>
      <c r="S11" s="21" t="e">
        <f>'[1]Приложение 6'!#REF!</f>
        <v>#REF!</v>
      </c>
      <c r="T11" s="21" t="e">
        <f>'[1]Приложение 6'!#REF!</f>
        <v>#REF!</v>
      </c>
      <c r="U11" s="21" t="e">
        <f>'[1]Приложение 6'!#REF!</f>
        <v>#REF!</v>
      </c>
      <c r="V11" s="21" t="e">
        <f>'[1]Приложение 6'!#REF!</f>
        <v>#REF!</v>
      </c>
      <c r="W11" s="21" t="e">
        <f>'[1]Приложение 6'!#REF!</f>
        <v>#REF!</v>
      </c>
      <c r="X11" s="21" t="e">
        <f>'[1]Приложение 6'!#REF!</f>
        <v>#REF!</v>
      </c>
      <c r="Y11" s="21" t="e">
        <f>'[1]Приложение 6'!#REF!</f>
        <v>#REF!</v>
      </c>
      <c r="Z11" s="21" t="e">
        <f>'[1]Приложение 6'!#REF!</f>
        <v>#REF!</v>
      </c>
      <c r="AA11" s="21" t="e">
        <f>'[1]Приложение 6'!#REF!</f>
        <v>#REF!</v>
      </c>
      <c r="AB11" s="21" t="e">
        <f>'[1]Приложение 6'!#REF!</f>
        <v>#REF!</v>
      </c>
      <c r="AC11" s="21" t="e">
        <f>'[1]Приложение 6'!#REF!</f>
        <v>#REF!</v>
      </c>
      <c r="AD11" s="21" t="e">
        <f>'[1]Приложение 6'!#REF!</f>
        <v>#REF!</v>
      </c>
      <c r="AE11" s="21" t="e">
        <f>'[1]Приложение 6'!#REF!</f>
        <v>#REF!</v>
      </c>
    </row>
    <row r="12" spans="3:31" ht="56.25" customHeight="1" x14ac:dyDescent="0.25">
      <c r="C12" s="16">
        <v>3</v>
      </c>
      <c r="D12" s="23" t="s">
        <v>9</v>
      </c>
      <c r="E12" s="18"/>
      <c r="F12" s="52" t="s">
        <v>38</v>
      </c>
      <c r="G12" s="53"/>
      <c r="H12" s="19" t="s">
        <v>10</v>
      </c>
      <c r="I12" s="19" t="s">
        <v>11</v>
      </c>
      <c r="J12" s="21">
        <v>3148.654</v>
      </c>
      <c r="K12" s="21">
        <v>5022.66</v>
      </c>
      <c r="L12" s="21">
        <v>4906.21</v>
      </c>
      <c r="M12" s="21" t="e">
        <f>'[1]Приложение 6'!#REF!+'[1]Приложение 6'!#REF!</f>
        <v>#REF!</v>
      </c>
      <c r="N12" s="21" t="e">
        <f>'[1]Приложение 6'!#REF!+'[1]Приложение 6'!#REF!</f>
        <v>#REF!</v>
      </c>
      <c r="O12" s="21" t="e">
        <f>'[1]Приложение 6'!#REF!+'[1]Приложение 6'!#REF!</f>
        <v>#REF!</v>
      </c>
      <c r="P12" s="21" t="e">
        <f>'[1]Приложение 6'!#REF!+'[1]Приложение 6'!#REF!</f>
        <v>#REF!</v>
      </c>
      <c r="Q12" s="21" t="e">
        <f>'[1]Приложение 6'!#REF!+'[1]Приложение 6'!#REF!</f>
        <v>#REF!</v>
      </c>
      <c r="R12" s="21" t="e">
        <f>'[1]Приложение 6'!#REF!+'[1]Приложение 6'!#REF!</f>
        <v>#REF!</v>
      </c>
      <c r="S12" s="21" t="e">
        <f>'[1]Приложение 6'!#REF!+'[1]Приложение 6'!#REF!</f>
        <v>#REF!</v>
      </c>
      <c r="T12" s="21" t="e">
        <f>'[1]Приложение 6'!#REF!+'[1]Приложение 6'!#REF!</f>
        <v>#REF!</v>
      </c>
      <c r="U12" s="21" t="e">
        <f>'[1]Приложение 6'!#REF!+'[1]Приложение 6'!#REF!</f>
        <v>#REF!</v>
      </c>
      <c r="V12" s="21" t="e">
        <f>'[1]Приложение 6'!#REF!+'[1]Приложение 6'!#REF!</f>
        <v>#REF!</v>
      </c>
      <c r="W12" s="21" t="e">
        <f>'[1]Приложение 6'!#REF!+'[1]Приложение 6'!#REF!</f>
        <v>#REF!</v>
      </c>
      <c r="X12" s="21" t="e">
        <f>'[1]Приложение 6'!#REF!+'[1]Приложение 6'!#REF!</f>
        <v>#REF!</v>
      </c>
      <c r="Y12" s="21" t="e">
        <f>'[1]Приложение 6'!#REF!+'[1]Приложение 6'!#REF!</f>
        <v>#REF!</v>
      </c>
      <c r="Z12" s="21" t="e">
        <f>'[1]Приложение 6'!#REF!+'[1]Приложение 6'!#REF!</f>
        <v>#REF!</v>
      </c>
      <c r="AA12" s="21" t="e">
        <f>'[1]Приложение 6'!#REF!+'[1]Приложение 6'!#REF!</f>
        <v>#REF!</v>
      </c>
      <c r="AB12" s="21" t="e">
        <f>'[1]Приложение 6'!#REF!+'[1]Приложение 6'!#REF!</f>
        <v>#REF!</v>
      </c>
      <c r="AC12" s="21" t="e">
        <f>'[1]Приложение 6'!#REF!+'[1]Приложение 6'!#REF!</f>
        <v>#REF!</v>
      </c>
      <c r="AD12" s="21" t="e">
        <f>'[1]Приложение 6'!#REF!+'[1]Приложение 6'!#REF!</f>
        <v>#REF!</v>
      </c>
      <c r="AE12" s="21" t="e">
        <f>'[1]Приложение 6'!#REF!+'[1]Приложение 6'!#REF!</f>
        <v>#REF!</v>
      </c>
    </row>
    <row r="13" spans="3:31" ht="21" customHeight="1" x14ac:dyDescent="0.25">
      <c r="C13" s="16"/>
      <c r="D13" s="23" t="s">
        <v>56</v>
      </c>
      <c r="E13" s="18"/>
      <c r="F13" s="52" t="s">
        <v>57</v>
      </c>
      <c r="G13" s="53"/>
      <c r="H13" s="19"/>
      <c r="I13" s="19"/>
      <c r="J13" s="21">
        <v>100</v>
      </c>
      <c r="K13" s="21"/>
      <c r="L13" s="21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3:31" ht="15.75" x14ac:dyDescent="0.25">
      <c r="C14" s="16">
        <v>4</v>
      </c>
      <c r="D14" s="17" t="s">
        <v>58</v>
      </c>
      <c r="E14" s="18"/>
      <c r="F14" s="52" t="s">
        <v>39</v>
      </c>
      <c r="G14" s="53"/>
      <c r="H14" s="24"/>
      <c r="I14" s="24"/>
      <c r="J14" s="21">
        <v>50</v>
      </c>
      <c r="K14" s="21">
        <v>60</v>
      </c>
      <c r="L14" s="21">
        <v>60</v>
      </c>
      <c r="M14" s="22"/>
    </row>
    <row r="15" spans="3:31" ht="21.75" customHeight="1" x14ac:dyDescent="0.25">
      <c r="C15" s="16">
        <v>5</v>
      </c>
      <c r="D15" s="17" t="s">
        <v>12</v>
      </c>
      <c r="E15" s="18"/>
      <c r="F15" s="52" t="s">
        <v>40</v>
      </c>
      <c r="G15" s="53"/>
      <c r="H15" s="24"/>
      <c r="I15" s="24"/>
      <c r="J15" s="21">
        <v>1671.75</v>
      </c>
      <c r="K15" s="21">
        <v>60</v>
      </c>
      <c r="L15" s="21">
        <v>60</v>
      </c>
      <c r="M15" s="21">
        <f>'[1]Приложение 6'!N31+'[1]Приложение 6'!N164+'[1]Приложение 6'!N436+'[1]Приложение 6'!N443</f>
        <v>0</v>
      </c>
      <c r="N15" s="21">
        <f>'[1]Приложение 6'!O31+'[1]Приложение 6'!O164+'[1]Приложение 6'!O436+'[1]Приложение 6'!O443</f>
        <v>0</v>
      </c>
      <c r="O15" s="21">
        <f>'[1]Приложение 6'!P31+'[1]Приложение 6'!P164+'[1]Приложение 6'!P436+'[1]Приложение 6'!P443</f>
        <v>0</v>
      </c>
      <c r="P15" s="21">
        <f>'[1]Приложение 6'!Q31+'[1]Приложение 6'!Q164+'[1]Приложение 6'!Q436+'[1]Приложение 6'!Q443</f>
        <v>0</v>
      </c>
      <c r="Q15" s="21">
        <f>'[1]Приложение 6'!R31+'[1]Приложение 6'!R164+'[1]Приложение 6'!R436+'[1]Приложение 6'!R443</f>
        <v>0</v>
      </c>
      <c r="R15" s="21">
        <f>'[1]Приложение 6'!S31+'[1]Приложение 6'!S164+'[1]Приложение 6'!S436+'[1]Приложение 6'!S443</f>
        <v>0</v>
      </c>
      <c r="S15" s="21">
        <f>'[1]Приложение 6'!T31+'[1]Приложение 6'!T164+'[1]Приложение 6'!T436+'[1]Приложение 6'!T443</f>
        <v>0</v>
      </c>
      <c r="T15" s="21">
        <f>'[1]Приложение 6'!U31+'[1]Приложение 6'!U164+'[1]Приложение 6'!U436+'[1]Приложение 6'!U443</f>
        <v>0</v>
      </c>
      <c r="U15" s="21">
        <f>'[1]Приложение 6'!V31+'[1]Приложение 6'!V164+'[1]Приложение 6'!V436+'[1]Приложение 6'!V443</f>
        <v>0</v>
      </c>
      <c r="V15" s="21">
        <f>'[1]Приложение 6'!W31+'[1]Приложение 6'!W164+'[1]Приложение 6'!W436+'[1]Приложение 6'!W443</f>
        <v>0</v>
      </c>
      <c r="W15" s="21">
        <f>'[1]Приложение 6'!X31+'[1]Приложение 6'!X164+'[1]Приложение 6'!X436+'[1]Приложение 6'!X443</f>
        <v>0</v>
      </c>
      <c r="X15" s="21">
        <f>'[1]Приложение 6'!Y31+'[1]Приложение 6'!Y164+'[1]Приложение 6'!Y436+'[1]Приложение 6'!Y443</f>
        <v>0</v>
      </c>
      <c r="Y15" s="21">
        <f>'[1]Приложение 6'!Z31+'[1]Приложение 6'!Z164+'[1]Приложение 6'!Z436+'[1]Приложение 6'!Z443</f>
        <v>0</v>
      </c>
      <c r="Z15" s="21">
        <f>'[1]Приложение 6'!AA31+'[1]Приложение 6'!AA164+'[1]Приложение 6'!AA436+'[1]Приложение 6'!AA443</f>
        <v>0</v>
      </c>
      <c r="AA15" s="21">
        <f>'[1]Приложение 6'!AB31+'[1]Приложение 6'!AB164+'[1]Приложение 6'!AB436+'[1]Приложение 6'!AB443</f>
        <v>0</v>
      </c>
      <c r="AB15" s="21">
        <f>'[1]Приложение 6'!AC31+'[1]Приложение 6'!AC164+'[1]Приложение 6'!AC436+'[1]Приложение 6'!AC443</f>
        <v>0</v>
      </c>
      <c r="AC15" s="21">
        <f>'[1]Приложение 6'!AD31+'[1]Приложение 6'!AD164+'[1]Приложение 6'!AD436+'[1]Приложение 6'!AD443</f>
        <v>0</v>
      </c>
      <c r="AD15" s="21">
        <f>'[1]Приложение 6'!AE31+'[1]Приложение 6'!AE164+'[1]Приложение 6'!AE436+'[1]Приложение 6'!AE443</f>
        <v>0</v>
      </c>
      <c r="AE15" s="21">
        <f>'[1]Приложение 6'!AF31+'[1]Приложение 6'!AF164+'[1]Приложение 6'!AF436+'[1]Приложение 6'!AF443</f>
        <v>0</v>
      </c>
    </row>
    <row r="16" spans="3:31" ht="22.5" customHeight="1" x14ac:dyDescent="0.25">
      <c r="C16" s="16">
        <v>6</v>
      </c>
      <c r="D16" s="17" t="s">
        <v>59</v>
      </c>
      <c r="E16" s="18"/>
      <c r="F16" s="52" t="s">
        <v>35</v>
      </c>
      <c r="G16" s="53"/>
      <c r="H16" s="24"/>
      <c r="I16" s="24"/>
      <c r="J16" s="21">
        <v>77.14</v>
      </c>
      <c r="K16" s="21"/>
      <c r="L16" s="21"/>
      <c r="M16" s="22"/>
    </row>
    <row r="17" spans="3:31" ht="30" customHeight="1" x14ac:dyDescent="0.25">
      <c r="C17" s="16">
        <v>7</v>
      </c>
      <c r="D17" s="25" t="s">
        <v>13</v>
      </c>
      <c r="E17" s="18"/>
      <c r="F17" s="52" t="s">
        <v>36</v>
      </c>
      <c r="G17" s="53"/>
      <c r="H17" s="24"/>
      <c r="I17" s="24"/>
      <c r="J17" s="21">
        <f>J18</f>
        <v>19.504999999999999</v>
      </c>
      <c r="K17" s="21">
        <f>K18</f>
        <v>7.5</v>
      </c>
      <c r="L17" s="21">
        <f>L18</f>
        <v>7.5</v>
      </c>
      <c r="M17" s="21">
        <f t="shared" ref="M17:AE17" si="1">M18</f>
        <v>0</v>
      </c>
      <c r="N17" s="21">
        <f t="shared" si="1"/>
        <v>0</v>
      </c>
      <c r="O17" s="21">
        <f t="shared" si="1"/>
        <v>0</v>
      </c>
      <c r="P17" s="21">
        <f t="shared" si="1"/>
        <v>0</v>
      </c>
      <c r="Q17" s="21">
        <f t="shared" si="1"/>
        <v>0</v>
      </c>
      <c r="R17" s="21">
        <f t="shared" si="1"/>
        <v>0</v>
      </c>
      <c r="S17" s="21">
        <f t="shared" si="1"/>
        <v>0</v>
      </c>
      <c r="T17" s="21">
        <f t="shared" si="1"/>
        <v>0</v>
      </c>
      <c r="U17" s="21">
        <f t="shared" si="1"/>
        <v>0</v>
      </c>
      <c r="V17" s="21">
        <f t="shared" si="1"/>
        <v>0</v>
      </c>
      <c r="W17" s="21">
        <f t="shared" si="1"/>
        <v>0</v>
      </c>
      <c r="X17" s="21">
        <f t="shared" si="1"/>
        <v>0</v>
      </c>
      <c r="Y17" s="21">
        <f t="shared" si="1"/>
        <v>0</v>
      </c>
      <c r="Z17" s="21">
        <f t="shared" si="1"/>
        <v>0</v>
      </c>
      <c r="AA17" s="21">
        <f t="shared" si="1"/>
        <v>0</v>
      </c>
      <c r="AB17" s="21">
        <f t="shared" si="1"/>
        <v>0</v>
      </c>
      <c r="AC17" s="21">
        <f t="shared" si="1"/>
        <v>0</v>
      </c>
      <c r="AD17" s="21">
        <f t="shared" si="1"/>
        <v>0</v>
      </c>
      <c r="AE17" s="21">
        <f t="shared" si="1"/>
        <v>0</v>
      </c>
    </row>
    <row r="18" spans="3:31" ht="18.75" customHeight="1" x14ac:dyDescent="0.25">
      <c r="C18" s="16">
        <v>8</v>
      </c>
      <c r="D18" s="25" t="s">
        <v>26</v>
      </c>
      <c r="E18" s="18"/>
      <c r="F18" s="52" t="s">
        <v>37</v>
      </c>
      <c r="G18" s="53"/>
      <c r="H18" s="24"/>
      <c r="I18" s="24"/>
      <c r="J18" s="21">
        <v>19.504999999999999</v>
      </c>
      <c r="K18" s="21">
        <v>7.5</v>
      </c>
      <c r="L18" s="21">
        <v>7.5</v>
      </c>
      <c r="M18" s="22"/>
    </row>
    <row r="19" spans="3:31" ht="15.75" x14ac:dyDescent="0.25">
      <c r="C19" s="16">
        <v>9</v>
      </c>
      <c r="D19" s="17" t="s">
        <v>14</v>
      </c>
      <c r="E19" s="18"/>
      <c r="F19" s="52" t="s">
        <v>41</v>
      </c>
      <c r="G19" s="53"/>
      <c r="H19" s="24"/>
      <c r="I19" s="24"/>
      <c r="J19" s="21">
        <f>J21+J22+J20</f>
        <v>3048.8359999999998</v>
      </c>
      <c r="K19" s="21">
        <f t="shared" ref="K19:L19" si="2">K21+K22</f>
        <v>300</v>
      </c>
      <c r="L19" s="21">
        <f t="shared" si="2"/>
        <v>250</v>
      </c>
      <c r="M19" s="21" t="e">
        <f>#REF!+#REF!+#REF!</f>
        <v>#REF!</v>
      </c>
      <c r="N19" s="21" t="e">
        <f>#REF!+#REF!+#REF!</f>
        <v>#REF!</v>
      </c>
      <c r="O19" s="21" t="e">
        <f>#REF!+#REF!+#REF!</f>
        <v>#REF!</v>
      </c>
      <c r="P19" s="21" t="e">
        <f>#REF!+#REF!+#REF!</f>
        <v>#REF!</v>
      </c>
      <c r="Q19" s="21" t="e">
        <f>#REF!+#REF!+#REF!</f>
        <v>#REF!</v>
      </c>
      <c r="R19" s="21" t="e">
        <f>#REF!+#REF!+#REF!</f>
        <v>#REF!</v>
      </c>
      <c r="S19" s="21" t="e">
        <f>#REF!+#REF!+#REF!</f>
        <v>#REF!</v>
      </c>
      <c r="T19" s="21" t="e">
        <f>#REF!+#REF!+#REF!</f>
        <v>#REF!</v>
      </c>
      <c r="U19" s="21" t="e">
        <f>#REF!+#REF!+#REF!</f>
        <v>#REF!</v>
      </c>
      <c r="V19" s="21" t="e">
        <f>#REF!+#REF!+#REF!</f>
        <v>#REF!</v>
      </c>
      <c r="W19" s="21" t="e">
        <f>#REF!+#REF!+#REF!</f>
        <v>#REF!</v>
      </c>
      <c r="X19" s="21" t="e">
        <f>#REF!+#REF!+#REF!</f>
        <v>#REF!</v>
      </c>
      <c r="Y19" s="21" t="e">
        <f>#REF!+#REF!+#REF!</f>
        <v>#REF!</v>
      </c>
      <c r="Z19" s="21" t="e">
        <f>#REF!+#REF!+#REF!</f>
        <v>#REF!</v>
      </c>
      <c r="AA19" s="21" t="e">
        <f>#REF!+#REF!+#REF!</f>
        <v>#REF!</v>
      </c>
      <c r="AB19" s="21" t="e">
        <f>#REF!+#REF!+#REF!</f>
        <v>#REF!</v>
      </c>
      <c r="AC19" s="21" t="e">
        <f>#REF!+#REF!+#REF!</f>
        <v>#REF!</v>
      </c>
      <c r="AD19" s="21" t="e">
        <f>#REF!+#REF!+#REF!</f>
        <v>#REF!</v>
      </c>
      <c r="AE19" s="21" t="e">
        <f>#REF!+#REF!+#REF!</f>
        <v>#REF!</v>
      </c>
    </row>
    <row r="20" spans="3:31" ht="15.75" x14ac:dyDescent="0.25">
      <c r="C20" s="16">
        <v>10</v>
      </c>
      <c r="D20" s="26" t="s">
        <v>65</v>
      </c>
      <c r="E20" s="18"/>
      <c r="F20" s="52" t="s">
        <v>66</v>
      </c>
      <c r="G20" s="53"/>
      <c r="H20" s="27"/>
      <c r="I20" s="27"/>
      <c r="J20" s="21">
        <v>64</v>
      </c>
      <c r="K20" s="21"/>
      <c r="L20" s="21"/>
      <c r="M20" s="22"/>
    </row>
    <row r="21" spans="3:31" ht="15.75" x14ac:dyDescent="0.25">
      <c r="C21" s="16">
        <v>11</v>
      </c>
      <c r="D21" s="26" t="s">
        <v>15</v>
      </c>
      <c r="E21" s="18"/>
      <c r="F21" s="52" t="s">
        <v>42</v>
      </c>
      <c r="G21" s="53"/>
      <c r="H21" s="27"/>
      <c r="I21" s="27"/>
      <c r="J21" s="21">
        <v>2984.8359999999998</v>
      </c>
      <c r="K21" s="21">
        <v>150</v>
      </c>
      <c r="L21" s="21">
        <v>150</v>
      </c>
      <c r="M21" s="22"/>
    </row>
    <row r="22" spans="3:31" ht="15.75" x14ac:dyDescent="0.25">
      <c r="C22" s="16">
        <v>12</v>
      </c>
      <c r="D22" s="26" t="s">
        <v>27</v>
      </c>
      <c r="E22" s="18"/>
      <c r="F22" s="52" t="s">
        <v>43</v>
      </c>
      <c r="G22" s="53"/>
      <c r="H22" s="27"/>
      <c r="I22" s="27"/>
      <c r="J22" s="21">
        <v>0</v>
      </c>
      <c r="K22" s="21">
        <v>150</v>
      </c>
      <c r="L22" s="21">
        <v>100</v>
      </c>
      <c r="M22" s="22"/>
    </row>
    <row r="23" spans="3:31" ht="15.75" x14ac:dyDescent="0.25">
      <c r="C23" s="16">
        <v>13</v>
      </c>
      <c r="D23" s="17" t="s">
        <v>16</v>
      </c>
      <c r="E23" s="18"/>
      <c r="F23" s="52" t="s">
        <v>44</v>
      </c>
      <c r="G23" s="53"/>
      <c r="H23" s="24"/>
      <c r="I23" s="24"/>
      <c r="J23" s="21">
        <f>J24+J25+J26+J27</f>
        <v>1217.7159999999999</v>
      </c>
      <c r="K23" s="21">
        <f>K24+K25+K26</f>
        <v>560</v>
      </c>
      <c r="L23" s="21">
        <f>L24+L25+L26</f>
        <v>570</v>
      </c>
      <c r="M23" s="22"/>
    </row>
    <row r="24" spans="3:31" ht="15.75" x14ac:dyDescent="0.25">
      <c r="C24" s="16">
        <v>14</v>
      </c>
      <c r="D24" s="17" t="s">
        <v>17</v>
      </c>
      <c r="E24" s="18"/>
      <c r="F24" s="52" t="s">
        <v>45</v>
      </c>
      <c r="G24" s="53"/>
      <c r="H24" s="24"/>
      <c r="I24" s="24"/>
      <c r="J24" s="21">
        <v>0</v>
      </c>
      <c r="K24" s="21">
        <f>[2]ведомственная!$J$58</f>
        <v>100</v>
      </c>
      <c r="L24" s="21">
        <f>[2]ведомственная!$K$58</f>
        <v>100</v>
      </c>
      <c r="M24" s="21">
        <f>'[1]Приложение 6'!N192+'[1]Приложение 6'!N85</f>
        <v>0</v>
      </c>
      <c r="N24" s="21">
        <f>'[1]Приложение 6'!O192+'[1]Приложение 6'!O85</f>
        <v>0</v>
      </c>
      <c r="O24" s="21">
        <f>'[1]Приложение 6'!P192+'[1]Приложение 6'!P85</f>
        <v>0</v>
      </c>
      <c r="P24" s="21">
        <f>'[1]Приложение 6'!Q192+'[1]Приложение 6'!Q85</f>
        <v>0</v>
      </c>
      <c r="Q24" s="21">
        <f>'[1]Приложение 6'!R192+'[1]Приложение 6'!R85</f>
        <v>0</v>
      </c>
      <c r="R24" s="21">
        <f>'[1]Приложение 6'!S192+'[1]Приложение 6'!S85</f>
        <v>0</v>
      </c>
      <c r="S24" s="21">
        <f>'[1]Приложение 6'!T192+'[1]Приложение 6'!T85</f>
        <v>0</v>
      </c>
      <c r="T24" s="21">
        <f>'[1]Приложение 6'!U192+'[1]Приложение 6'!U85</f>
        <v>0</v>
      </c>
      <c r="U24" s="21">
        <f>'[1]Приложение 6'!V192+'[1]Приложение 6'!V85</f>
        <v>0</v>
      </c>
      <c r="V24" s="21">
        <f>'[1]Приложение 6'!W192+'[1]Приложение 6'!W85</f>
        <v>0</v>
      </c>
      <c r="W24" s="21">
        <f>'[1]Приложение 6'!X192+'[1]Приложение 6'!X85</f>
        <v>0</v>
      </c>
      <c r="X24" s="21">
        <f>'[1]Приложение 6'!Y192+'[1]Приложение 6'!Y85</f>
        <v>0</v>
      </c>
      <c r="Y24" s="21">
        <f>'[1]Приложение 6'!Z192+'[1]Приложение 6'!Z85</f>
        <v>0</v>
      </c>
      <c r="Z24" s="21">
        <f>'[1]Приложение 6'!AA192+'[1]Приложение 6'!AA85</f>
        <v>0</v>
      </c>
      <c r="AA24" s="21">
        <f>'[1]Приложение 6'!AB192+'[1]Приложение 6'!AB85</f>
        <v>0</v>
      </c>
      <c r="AB24" s="21">
        <f>'[1]Приложение 6'!AC192+'[1]Приложение 6'!AC85</f>
        <v>0</v>
      </c>
      <c r="AC24" s="21">
        <f>'[1]Приложение 6'!AD192+'[1]Приложение 6'!AD85</f>
        <v>0</v>
      </c>
      <c r="AD24" s="21">
        <f>'[1]Приложение 6'!AE192+'[1]Приложение 6'!AE85</f>
        <v>0</v>
      </c>
      <c r="AE24" s="21">
        <f>'[1]Приложение 6'!AF192+'[1]Приложение 6'!AF85</f>
        <v>0</v>
      </c>
    </row>
    <row r="25" spans="3:31" ht="15.75" x14ac:dyDescent="0.25">
      <c r="C25" s="16">
        <v>15</v>
      </c>
      <c r="D25" s="17" t="s">
        <v>18</v>
      </c>
      <c r="E25" s="18"/>
      <c r="F25" s="52" t="s">
        <v>46</v>
      </c>
      <c r="G25" s="53"/>
      <c r="H25" s="24"/>
      <c r="I25" s="24"/>
      <c r="J25" s="21"/>
      <c r="K25" s="21">
        <v>50</v>
      </c>
      <c r="L25" s="21">
        <v>50</v>
      </c>
      <c r="M25" s="21">
        <f>'[1]Приложение 6'!N96+'[1]Приложение 6'!N195</f>
        <v>0</v>
      </c>
      <c r="N25" s="21">
        <f>'[1]Приложение 6'!O96+'[1]Приложение 6'!O195</f>
        <v>0</v>
      </c>
      <c r="O25" s="21">
        <f>'[1]Приложение 6'!P96+'[1]Приложение 6'!P195</f>
        <v>0</v>
      </c>
      <c r="P25" s="21">
        <f>'[1]Приложение 6'!Q96+'[1]Приложение 6'!Q195</f>
        <v>0</v>
      </c>
      <c r="Q25" s="21">
        <f>'[1]Приложение 6'!R96+'[1]Приложение 6'!R195</f>
        <v>0</v>
      </c>
      <c r="R25" s="21">
        <f>'[1]Приложение 6'!S96+'[1]Приложение 6'!S195</f>
        <v>0</v>
      </c>
      <c r="S25" s="21">
        <f>'[1]Приложение 6'!T96+'[1]Приложение 6'!T195</f>
        <v>0</v>
      </c>
      <c r="T25" s="21">
        <f>'[1]Приложение 6'!U96+'[1]Приложение 6'!U195</f>
        <v>0</v>
      </c>
      <c r="U25" s="21">
        <f>'[1]Приложение 6'!V96+'[1]Приложение 6'!V195</f>
        <v>0</v>
      </c>
      <c r="V25" s="21">
        <f>'[1]Приложение 6'!W96+'[1]Приложение 6'!W195</f>
        <v>0</v>
      </c>
      <c r="W25" s="21">
        <f>'[1]Приложение 6'!X96+'[1]Приложение 6'!X195</f>
        <v>0</v>
      </c>
      <c r="X25" s="21">
        <f>'[1]Приложение 6'!Y96+'[1]Приложение 6'!Y195</f>
        <v>0</v>
      </c>
      <c r="Y25" s="21">
        <f>'[1]Приложение 6'!Z96+'[1]Приложение 6'!Z195</f>
        <v>0</v>
      </c>
      <c r="Z25" s="21">
        <f>'[1]Приложение 6'!AA96+'[1]Приложение 6'!AA195</f>
        <v>0</v>
      </c>
      <c r="AA25" s="21">
        <f>'[1]Приложение 6'!AB96+'[1]Приложение 6'!AB195</f>
        <v>0</v>
      </c>
      <c r="AB25" s="21">
        <f>'[1]Приложение 6'!AC96+'[1]Приложение 6'!AC195</f>
        <v>0</v>
      </c>
      <c r="AC25" s="21">
        <f>'[1]Приложение 6'!AD96+'[1]Приложение 6'!AD195</f>
        <v>0</v>
      </c>
      <c r="AD25" s="21">
        <f>'[1]Приложение 6'!AE96+'[1]Приложение 6'!AE195</f>
        <v>0</v>
      </c>
      <c r="AE25" s="21">
        <f>'[1]Приложение 6'!AF96+'[1]Приложение 6'!AF195</f>
        <v>0</v>
      </c>
    </row>
    <row r="26" spans="3:31" ht="17.25" customHeight="1" x14ac:dyDescent="0.25">
      <c r="C26" s="16">
        <v>16</v>
      </c>
      <c r="D26" s="23" t="s">
        <v>3</v>
      </c>
      <c r="E26" s="18"/>
      <c r="F26" s="52" t="s">
        <v>47</v>
      </c>
      <c r="G26" s="53"/>
      <c r="H26" s="24"/>
      <c r="I26" s="24"/>
      <c r="J26" s="21">
        <v>304</v>
      </c>
      <c r="K26" s="21">
        <v>410</v>
      </c>
      <c r="L26" s="21">
        <v>420</v>
      </c>
      <c r="M26" s="21">
        <f>'[1]Приложение 6'!N199+'[1]Приложение 6'!N103</f>
        <v>0</v>
      </c>
      <c r="N26" s="21">
        <f>'[1]Приложение 6'!O199+'[1]Приложение 6'!O103</f>
        <v>0</v>
      </c>
      <c r="O26" s="21">
        <f>'[1]Приложение 6'!P199+'[1]Приложение 6'!P103</f>
        <v>0</v>
      </c>
      <c r="P26" s="21">
        <f>'[1]Приложение 6'!Q199+'[1]Приложение 6'!Q103</f>
        <v>0</v>
      </c>
      <c r="Q26" s="21">
        <f>'[1]Приложение 6'!R199+'[1]Приложение 6'!R103</f>
        <v>0</v>
      </c>
      <c r="R26" s="21">
        <f>'[1]Приложение 6'!S199+'[1]Приложение 6'!S103</f>
        <v>0</v>
      </c>
      <c r="S26" s="21">
        <f>'[1]Приложение 6'!T199+'[1]Приложение 6'!T103</f>
        <v>0</v>
      </c>
      <c r="T26" s="21">
        <f>'[1]Приложение 6'!U199+'[1]Приложение 6'!U103</f>
        <v>0</v>
      </c>
      <c r="U26" s="21">
        <f>'[1]Приложение 6'!V199+'[1]Приложение 6'!V103</f>
        <v>0</v>
      </c>
      <c r="V26" s="21">
        <f>'[1]Приложение 6'!W199+'[1]Приложение 6'!W103</f>
        <v>0</v>
      </c>
      <c r="W26" s="21">
        <f>'[1]Приложение 6'!X199+'[1]Приложение 6'!X103</f>
        <v>0</v>
      </c>
      <c r="X26" s="21">
        <f>'[1]Приложение 6'!Y199+'[1]Приложение 6'!Y103</f>
        <v>0</v>
      </c>
      <c r="Y26" s="21">
        <f>'[1]Приложение 6'!Z199+'[1]Приложение 6'!Z103</f>
        <v>0</v>
      </c>
      <c r="Z26" s="21">
        <f>'[1]Приложение 6'!AA199+'[1]Приложение 6'!AA103</f>
        <v>0</v>
      </c>
      <c r="AA26" s="21">
        <f>'[1]Приложение 6'!AB199+'[1]Приложение 6'!AB103</f>
        <v>0</v>
      </c>
      <c r="AB26" s="21">
        <f>'[1]Приложение 6'!AC199+'[1]Приложение 6'!AC103</f>
        <v>0</v>
      </c>
      <c r="AC26" s="21">
        <f>'[1]Приложение 6'!AD199+'[1]Приложение 6'!AD103</f>
        <v>0</v>
      </c>
      <c r="AD26" s="21">
        <f>'[1]Приложение 6'!AE199+'[1]Приложение 6'!AE103</f>
        <v>0</v>
      </c>
      <c r="AE26" s="21">
        <f>'[1]Приложение 6'!AF199+'[1]Приложение 6'!AF103</f>
        <v>0</v>
      </c>
    </row>
    <row r="27" spans="3:31" ht="17.25" customHeight="1" x14ac:dyDescent="0.25">
      <c r="C27" s="16">
        <v>17</v>
      </c>
      <c r="D27" s="23" t="s">
        <v>61</v>
      </c>
      <c r="E27" s="18"/>
      <c r="F27" s="52" t="s">
        <v>62</v>
      </c>
      <c r="G27" s="53"/>
      <c r="H27" s="24"/>
      <c r="I27" s="24"/>
      <c r="J27" s="21">
        <v>913.71600000000001</v>
      </c>
      <c r="K27" s="21"/>
      <c r="L27" s="21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3:31" ht="22.5" customHeight="1" x14ac:dyDescent="0.25">
      <c r="C28" s="16">
        <v>18</v>
      </c>
      <c r="D28" s="17" t="s">
        <v>60</v>
      </c>
      <c r="E28" s="18"/>
      <c r="F28" s="52" t="s">
        <v>48</v>
      </c>
      <c r="G28" s="53"/>
      <c r="H28" s="24"/>
      <c r="I28" s="24"/>
      <c r="J28" s="21">
        <f>J29</f>
        <v>4456.4799999999996</v>
      </c>
      <c r="K28" s="21">
        <f>K29</f>
        <v>3600</v>
      </c>
      <c r="L28" s="21">
        <f>L29</f>
        <v>3600</v>
      </c>
      <c r="M28" s="22"/>
    </row>
    <row r="29" spans="3:31" ht="15.75" x14ac:dyDescent="0.25">
      <c r="C29" s="16">
        <v>19</v>
      </c>
      <c r="D29" s="17" t="s">
        <v>19</v>
      </c>
      <c r="E29" s="28" t="s">
        <v>20</v>
      </c>
      <c r="F29" s="52" t="s">
        <v>49</v>
      </c>
      <c r="G29" s="53"/>
      <c r="H29" s="24"/>
      <c r="I29" s="24"/>
      <c r="J29" s="21">
        <v>4456.4799999999996</v>
      </c>
      <c r="K29" s="21">
        <v>3600</v>
      </c>
      <c r="L29" s="21">
        <v>3600</v>
      </c>
      <c r="M29" s="22"/>
    </row>
    <row r="30" spans="3:31" ht="15.75" x14ac:dyDescent="0.25">
      <c r="C30" s="16">
        <v>20</v>
      </c>
      <c r="D30" s="17" t="s">
        <v>28</v>
      </c>
      <c r="E30" s="28"/>
      <c r="F30" s="52" t="s">
        <v>50</v>
      </c>
      <c r="G30" s="53"/>
      <c r="H30" s="24"/>
      <c r="I30" s="24"/>
      <c r="J30" s="21">
        <f>J31</f>
        <v>12</v>
      </c>
      <c r="K30" s="21">
        <f>K31</f>
        <v>12</v>
      </c>
      <c r="L30" s="21">
        <f>L31</f>
        <v>12</v>
      </c>
      <c r="M30" s="22"/>
    </row>
    <row r="31" spans="3:31" ht="15.75" x14ac:dyDescent="0.25">
      <c r="C31" s="16">
        <v>21</v>
      </c>
      <c r="D31" s="17" t="s">
        <v>29</v>
      </c>
      <c r="E31" s="28"/>
      <c r="F31" s="52" t="s">
        <v>51</v>
      </c>
      <c r="G31" s="53"/>
      <c r="H31" s="24"/>
      <c r="I31" s="24"/>
      <c r="J31" s="21">
        <f>[2]ведомственная!$I$84</f>
        <v>12</v>
      </c>
      <c r="K31" s="21">
        <v>12</v>
      </c>
      <c r="L31" s="21">
        <v>12</v>
      </c>
      <c r="M31" s="22"/>
    </row>
    <row r="32" spans="3:31" ht="15.75" x14ac:dyDescent="0.25">
      <c r="C32" s="16">
        <v>22</v>
      </c>
      <c r="D32" s="29" t="s">
        <v>31</v>
      </c>
      <c r="E32" s="30"/>
      <c r="F32" s="52"/>
      <c r="G32" s="53"/>
      <c r="H32" s="31"/>
      <c r="I32" s="32"/>
      <c r="J32" s="33"/>
      <c r="K32" s="33">
        <f>(J33-J16-2.3)*2.5%</f>
        <v>359.47602500000005</v>
      </c>
      <c r="L32" s="33">
        <f>(J33-J16-2.3)*5%</f>
        <v>718.9520500000001</v>
      </c>
      <c r="M32" s="22"/>
    </row>
    <row r="33" spans="3:32" ht="16.5" thickBot="1" x14ac:dyDescent="0.3">
      <c r="C33" s="16">
        <v>23</v>
      </c>
      <c r="D33" s="34" t="s">
        <v>21</v>
      </c>
      <c r="E33" s="34"/>
      <c r="F33" s="54"/>
      <c r="G33" s="55"/>
      <c r="H33" s="35"/>
      <c r="I33" s="35"/>
      <c r="J33" s="36">
        <f>J10+J16+J17+J19+J23+J28+J30</f>
        <v>14458.481</v>
      </c>
      <c r="K33" s="36">
        <f>K10+K16+K17+K19+K23+K28+K30+K32</f>
        <v>10638.036024999999</v>
      </c>
      <c r="L33" s="36">
        <f>L10+L16+L17+L19+L23+L28+L30+L32</f>
        <v>10841.06205</v>
      </c>
      <c r="M33" s="36" t="e">
        <f>#REF!+#REF!+M28+#REF!+M23+M19+M17+M10+#REF!+M16</f>
        <v>#REF!</v>
      </c>
      <c r="N33" s="36" t="e">
        <f>#REF!+#REF!+N28+#REF!+N23+N19+N17+N10+#REF!+N16</f>
        <v>#REF!</v>
      </c>
      <c r="O33" s="36" t="e">
        <f>#REF!+#REF!+O28+#REF!+O23+O19+O17+O10+#REF!+O16</f>
        <v>#REF!</v>
      </c>
      <c r="P33" s="36" t="e">
        <f>#REF!+#REF!+P28+#REF!+P23+P19+P17+P10+#REF!+P16</f>
        <v>#REF!</v>
      </c>
      <c r="Q33" s="36" t="e">
        <f>#REF!+#REF!+Q28+#REF!+Q23+Q19+Q17+Q10+#REF!+Q16</f>
        <v>#REF!</v>
      </c>
      <c r="R33" s="36" t="e">
        <f>#REF!+#REF!+R28+#REF!+R23+R19+R17+R10+#REF!+R16</f>
        <v>#REF!</v>
      </c>
      <c r="S33" s="36" t="e">
        <f>#REF!+#REF!+S28+#REF!+S23+S19+S17+S10+#REF!+S16</f>
        <v>#REF!</v>
      </c>
      <c r="T33" s="36" t="e">
        <f>#REF!+#REF!+T28+#REF!+T23+T19+T17+T10+#REF!+T16</f>
        <v>#REF!</v>
      </c>
      <c r="U33" s="36" t="e">
        <f>#REF!+#REF!+U28+#REF!+U23+U19+U17+U10+#REF!+U16</f>
        <v>#REF!</v>
      </c>
      <c r="V33" s="36" t="e">
        <f>#REF!+#REF!+V28+#REF!+V23+V19+V17+V10+#REF!+V16</f>
        <v>#REF!</v>
      </c>
      <c r="W33" s="36" t="e">
        <f>#REF!+#REF!+W28+#REF!+W23+W19+W17+W10+#REF!+W16</f>
        <v>#REF!</v>
      </c>
      <c r="X33" s="36" t="e">
        <f>#REF!+#REF!+X28+#REF!+X23+X19+X17+X10+#REF!+X16</f>
        <v>#REF!</v>
      </c>
      <c r="Y33" s="36" t="e">
        <f>#REF!+#REF!+Y28+#REF!+Y23+Y19+Y17+Y10+#REF!+Y16</f>
        <v>#REF!</v>
      </c>
      <c r="Z33" s="36" t="e">
        <f>#REF!+#REF!+Z28+#REF!+Z23+Z19+Z17+Z10+#REF!+Z16</f>
        <v>#REF!</v>
      </c>
      <c r="AA33" s="36" t="e">
        <f>#REF!+#REF!+AA28+#REF!+AA23+AA19+AA17+AA10+#REF!+AA16</f>
        <v>#REF!</v>
      </c>
      <c r="AB33" s="36" t="e">
        <f>#REF!+#REF!+AB28+#REF!+AB23+AB19+AB17+AB10+#REF!+AB16</f>
        <v>#REF!</v>
      </c>
      <c r="AC33" s="36" t="e">
        <f>#REF!+#REF!+AC28+#REF!+AC23+AC19+AC17+AC10+#REF!+AC16</f>
        <v>#REF!</v>
      </c>
      <c r="AD33" s="36" t="e">
        <f>#REF!+#REF!+AD28+#REF!+AD23+AD19+AD17+AD10+#REF!+AD16</f>
        <v>#REF!</v>
      </c>
      <c r="AE33" s="36" t="e">
        <f>#REF!+#REF!+AE28+#REF!+AE23+AE19+AE17+AE10+#REF!+AE16</f>
        <v>#REF!</v>
      </c>
    </row>
    <row r="34" spans="3:32" ht="15.75" x14ac:dyDescent="0.25">
      <c r="D34" s="2"/>
      <c r="E34" s="2"/>
      <c r="J34" s="37"/>
    </row>
    <row r="35" spans="3:32" hidden="1" x14ac:dyDescent="0.2">
      <c r="J35" s="37"/>
      <c r="K35" s="12"/>
    </row>
    <row r="36" spans="3:32" hidden="1" x14ac:dyDescent="0.2">
      <c r="F36" s="38"/>
      <c r="J36" s="37"/>
    </row>
    <row r="37" spans="3:32" hidden="1" x14ac:dyDescent="0.2">
      <c r="F37" s="38"/>
      <c r="J37" s="37"/>
    </row>
    <row r="38" spans="3:32" hidden="1" x14ac:dyDescent="0.2">
      <c r="G38" s="12"/>
      <c r="J38" s="37"/>
    </row>
    <row r="39" spans="3:32" ht="15.75" hidden="1" x14ac:dyDescent="0.25">
      <c r="J39" s="37"/>
      <c r="L39" s="39" t="s">
        <v>22</v>
      </c>
      <c r="M39" s="40" t="e">
        <f>#REF!+#REF!+#REF!+#REF!+#REF!+#REF!+#REF!+#REF!+#REF!+#REF!+#REF!+#REF!+#REF!+#REF!+#REF!+#REF!+#REF!+#REF!+#REF!+#REF!</f>
        <v>#REF!</v>
      </c>
    </row>
    <row r="40" spans="3:32" ht="15.75" hidden="1" x14ac:dyDescent="0.25">
      <c r="E40" s="1">
        <v>647516.31999999995</v>
      </c>
      <c r="J40" s="37"/>
      <c r="L40" s="39" t="s">
        <v>23</v>
      </c>
      <c r="M40" s="40" t="e">
        <f>#REF!+#REF!+#REF!+#REF!+#REF!+#REF!+#REF!</f>
        <v>#REF!</v>
      </c>
    </row>
    <row r="41" spans="3:32" hidden="1" x14ac:dyDescent="0.2">
      <c r="E41" s="41">
        <f>E40-J33</f>
        <v>633057.83899999992</v>
      </c>
      <c r="J41" s="42"/>
      <c r="K41" s="12"/>
      <c r="L41" s="3" t="s">
        <v>24</v>
      </c>
      <c r="M41" s="12" t="e">
        <f>#REF!+#REF!+#REF!+#REF!+#REF!+#REF!+#REF!+#REF!+#REF!+#REF!+#REF!+#REF!+#REF!+#REF!+#REF!+#REF!+#REF!+#REF!+#REF!+#REF!+#REF!+#REF!+#REF!+#REF!+#REF!+#REF!+#REF!+#REF!+#REF!+#REF!+#REF!+#REF!+#REF!+#REF!-30.33</f>
        <v>#REF!</v>
      </c>
    </row>
    <row r="42" spans="3:32" hidden="1" x14ac:dyDescent="0.2">
      <c r="J42" s="37"/>
      <c r="L42" s="3" t="s">
        <v>25</v>
      </c>
      <c r="M42" s="3">
        <f>7.11+23.22</f>
        <v>30.33</v>
      </c>
    </row>
    <row r="43" spans="3:32" x14ac:dyDescent="0.2">
      <c r="E43" s="41"/>
      <c r="J43" s="12"/>
      <c r="K43" s="12"/>
      <c r="L43" s="12"/>
    </row>
    <row r="44" spans="3:32" x14ac:dyDescent="0.2"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55" spans="10:10" x14ac:dyDescent="0.2">
      <c r="J55" s="12"/>
    </row>
  </sheetData>
  <mergeCells count="27">
    <mergeCell ref="F33:G33"/>
    <mergeCell ref="F28:G28"/>
    <mergeCell ref="F29:G29"/>
    <mergeCell ref="F30:G30"/>
    <mergeCell ref="F31:G31"/>
    <mergeCell ref="F23:G23"/>
    <mergeCell ref="F24:G24"/>
    <mergeCell ref="F25:G25"/>
    <mergeCell ref="F26:G26"/>
    <mergeCell ref="F32:G32"/>
    <mergeCell ref="F27:G27"/>
    <mergeCell ref="F17:G17"/>
    <mergeCell ref="F18:G18"/>
    <mergeCell ref="F19:G19"/>
    <mergeCell ref="F21:G21"/>
    <mergeCell ref="F22:G22"/>
    <mergeCell ref="F20:G20"/>
    <mergeCell ref="F12:G12"/>
    <mergeCell ref="F14:G14"/>
    <mergeCell ref="F15:G15"/>
    <mergeCell ref="F16:G16"/>
    <mergeCell ref="F13:G13"/>
    <mergeCell ref="D5:L5"/>
    <mergeCell ref="F8:G8"/>
    <mergeCell ref="F9:G9"/>
    <mergeCell ref="F10:G10"/>
    <mergeCell ref="F11:G11"/>
  </mergeCells>
  <phoneticPr fontId="4" type="noConversion"/>
  <pageMargins left="0.23622047244094491" right="0" top="0.39370078740157483" bottom="0.39370078740157483" header="0.51181102362204722" footer="0.51181102362204722"/>
  <pageSetup paperSize="9" orientation="landscape" r:id="rId1"/>
  <headerFooter alignWithMargins="0">
    <oddFooter>&amp;C
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функциональная</vt:lpstr>
    </vt:vector>
  </TitlesOfParts>
  <Company>ФУЭ администрации Мотыгинского района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Р.Г.</dc:creator>
  <cp:lastModifiedBy>ZamGlav</cp:lastModifiedBy>
  <cp:lastPrinted>2017-03-30T03:11:03Z</cp:lastPrinted>
  <dcterms:created xsi:type="dcterms:W3CDTF">2005-09-19T05:52:47Z</dcterms:created>
  <dcterms:modified xsi:type="dcterms:W3CDTF">2017-03-30T03:11:22Z</dcterms:modified>
</cp:coreProperties>
</file>