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340" windowHeight="6732"/>
  </bookViews>
  <sheets>
    <sheet name="функциональная" sheetId="7" r:id="rId1"/>
    <sheet name="Программы" sheetId="8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I32" i="8"/>
  <c r="I50"/>
  <c r="I21"/>
  <c r="I13" l="1"/>
  <c r="I49" l="1"/>
  <c r="K40"/>
  <c r="J40"/>
  <c r="K13"/>
  <c r="J13"/>
  <c r="I12"/>
  <c r="K20" i="7"/>
  <c r="K18"/>
  <c r="I30" i="8"/>
  <c r="K50"/>
  <c r="K49" s="1"/>
  <c r="J50"/>
  <c r="J49" s="1"/>
  <c r="J47"/>
  <c r="J45" s="1"/>
  <c r="J44" s="1"/>
  <c r="K47"/>
  <c r="K45" s="1"/>
  <c r="K44" s="1"/>
  <c r="I47"/>
  <c r="I45" s="1"/>
  <c r="I44" s="1"/>
  <c r="J55"/>
  <c r="J21"/>
  <c r="J12"/>
  <c r="J27"/>
  <c r="J32"/>
  <c r="J30" s="1"/>
  <c r="J26" s="1"/>
  <c r="K55"/>
  <c r="K21"/>
  <c r="K12" s="1"/>
  <c r="K27"/>
  <c r="K32"/>
  <c r="K30" s="1"/>
  <c r="I40"/>
  <c r="I27"/>
  <c r="J15" i="7"/>
  <c r="J12" s="1"/>
  <c r="J28"/>
  <c r="K25"/>
  <c r="K24" s="1"/>
  <c r="L32"/>
  <c r="L30"/>
  <c r="K30"/>
  <c r="K32"/>
  <c r="L28"/>
  <c r="K28"/>
  <c r="L13"/>
  <c r="K13"/>
  <c r="K12" s="1"/>
  <c r="K35" s="1"/>
  <c r="J32"/>
  <c r="M44"/>
  <c r="M43"/>
  <c r="M42"/>
  <c r="M41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D20"/>
  <c r="AE20"/>
  <c r="AC20"/>
  <c r="AB20"/>
  <c r="AA20"/>
  <c r="Z20"/>
  <c r="Z35" s="1"/>
  <c r="Y20"/>
  <c r="X20"/>
  <c r="W20"/>
  <c r="V20"/>
  <c r="V35" s="1"/>
  <c r="U20"/>
  <c r="T20"/>
  <c r="T35" s="1"/>
  <c r="S20"/>
  <c r="R20"/>
  <c r="R35" s="1"/>
  <c r="Q20"/>
  <c r="P20"/>
  <c r="O20"/>
  <c r="N20"/>
  <c r="N35" s="1"/>
  <c r="M20"/>
  <c r="AE18"/>
  <c r="AE35" s="1"/>
  <c r="AD18"/>
  <c r="AC18"/>
  <c r="AC35" s="1"/>
  <c r="AB18"/>
  <c r="AA18"/>
  <c r="Z18"/>
  <c r="Y18"/>
  <c r="Y35" s="1"/>
  <c r="X18"/>
  <c r="W18"/>
  <c r="W35" s="1"/>
  <c r="V18"/>
  <c r="U18"/>
  <c r="U35" s="1"/>
  <c r="T18"/>
  <c r="S18"/>
  <c r="R18"/>
  <c r="Q18"/>
  <c r="Q35" s="1"/>
  <c r="P18"/>
  <c r="O18"/>
  <c r="O35" s="1"/>
  <c r="N18"/>
  <c r="M18"/>
  <c r="M35" s="1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D35"/>
  <c r="P35"/>
  <c r="X35"/>
  <c r="AB35"/>
  <c r="S35"/>
  <c r="AA35"/>
  <c r="L18"/>
  <c r="L20"/>
  <c r="J18"/>
  <c r="L25"/>
  <c r="L24" s="1"/>
  <c r="J31"/>
  <c r="J30" s="1"/>
  <c r="J21"/>
  <c r="J20" s="1"/>
  <c r="J24"/>
  <c r="L12"/>
  <c r="L35" l="1"/>
  <c r="K26" i="8"/>
  <c r="K56" s="1"/>
  <c r="I26"/>
  <c r="I56" s="1"/>
  <c r="J56"/>
  <c r="J35" i="7"/>
  <c r="E43" s="1"/>
</calcChain>
</file>

<file path=xl/sharedStrings.xml><?xml version="1.0" encoding="utf-8"?>
<sst xmlns="http://schemas.openxmlformats.org/spreadsheetml/2006/main" count="316" uniqueCount="142">
  <si>
    <t>Наименование главных распорядителей  и наименование показателей бюджетной классификации</t>
  </si>
  <si>
    <t>Вид расходов</t>
  </si>
  <si>
    <t>№ строки</t>
  </si>
  <si>
    <t>Раздел</t>
  </si>
  <si>
    <t>Подраздел</t>
  </si>
  <si>
    <t>0 1</t>
  </si>
  <si>
    <t>0 0</t>
  </si>
  <si>
    <t>0 4</t>
  </si>
  <si>
    <t>Культура, кинематография и средства массовой информации</t>
  </si>
  <si>
    <t>0 8</t>
  </si>
  <si>
    <t>Благоустройство</t>
  </si>
  <si>
    <t>01</t>
  </si>
  <si>
    <t>05</t>
  </si>
  <si>
    <t>14</t>
  </si>
  <si>
    <t>03</t>
  </si>
  <si>
    <t>11</t>
  </si>
  <si>
    <t>00</t>
  </si>
  <si>
    <t>10</t>
  </si>
  <si>
    <t>02</t>
  </si>
  <si>
    <t>13</t>
  </si>
  <si>
    <t>тыс.руб.</t>
  </si>
  <si>
    <t>Код ведомства</t>
  </si>
  <si>
    <t>Целевая статья</t>
  </si>
  <si>
    <t>Сумма 2016 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</si>
  <si>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</si>
  <si>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</si>
  <si>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</si>
  <si>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1 1</t>
  </si>
  <si>
    <t>1 4</t>
  </si>
  <si>
    <t xml:space="preserve">Другие общегосударственные вопросы </t>
  </si>
  <si>
    <t>Осуществление первичного воинского учета на территориях где отсутствуют военные комиссариаты</t>
  </si>
  <si>
    <t>Национальная безопасность и правоохранительная деятельность</t>
  </si>
  <si>
    <t>0 3</t>
  </si>
  <si>
    <t>0 9</t>
  </si>
  <si>
    <t>Национальная экономика</t>
  </si>
  <si>
    <t>0 5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</si>
  <si>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</si>
  <si>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</si>
  <si>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</si>
  <si>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</si>
  <si>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</si>
  <si>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 xml:space="preserve">9 52 </t>
  </si>
  <si>
    <t>Межбюджетные трансферты</t>
  </si>
  <si>
    <t>Всего</t>
  </si>
  <si>
    <t>краевые</t>
  </si>
  <si>
    <t>предроиним</t>
  </si>
  <si>
    <t>местные</t>
  </si>
  <si>
    <t>безвозмезд</t>
  </si>
  <si>
    <t>Обеспечение пожарной безопасности</t>
  </si>
  <si>
    <t>Иные межбюджетные трансферты</t>
  </si>
  <si>
    <t xml:space="preserve">Распределение бюджетных ассигнований по целевым статьям (муниципальным  программам Мотыгинского районая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</si>
  <si>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№ п/п</t>
  </si>
  <si>
    <t>Наименование показателей бюджетной классификации</t>
  </si>
  <si>
    <t xml:space="preserve">Вид </t>
  </si>
  <si>
    <t>2015 год</t>
  </si>
  <si>
    <t>2016 год</t>
  </si>
  <si>
    <t>04</t>
  </si>
  <si>
    <t>12</t>
  </si>
  <si>
    <t>Общеэкономические вопросы</t>
  </si>
  <si>
    <t>Другие вопросы в области национальной экономики</t>
  </si>
  <si>
    <t>Социальная политика</t>
  </si>
  <si>
    <t>Пенсионное обеспечение</t>
  </si>
  <si>
    <t>Ремонт муниципального жилищного фонда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</si>
  <si>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</si>
  <si>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</si>
  <si>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</si>
  <si>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Содержание автомобильных дорог общего пользования местного значения городских и сельских поселений</t>
  </si>
  <si>
    <t>Ремонт улично-дорожной сети</t>
  </si>
  <si>
    <t>Приобретение и установка дорожных знаков</t>
  </si>
  <si>
    <t>0</t>
  </si>
  <si>
    <t>1</t>
  </si>
  <si>
    <t>2</t>
  </si>
  <si>
    <t>Проведение рыночной оценки муниципального имущества</t>
  </si>
  <si>
    <t>Глава муниципального образования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</si>
  <si>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</si>
  <si>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органовисполнительной власти субъектов Российской Федерации, местных администраций</t>
  </si>
  <si>
    <t>Закупка товаров,работ и услуг для государственных (муниципальных) нужд</t>
  </si>
  <si>
    <t>Выполнение государственных полномочий по составлению протоколов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</si>
  <si>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</si>
  <si>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8530</t>
  </si>
  <si>
    <t>9601</t>
  </si>
  <si>
    <t>9603</t>
  </si>
  <si>
    <t>9604</t>
  </si>
  <si>
    <t>9602</t>
  </si>
  <si>
    <t>09</t>
  </si>
  <si>
    <t>9609</t>
  </si>
  <si>
    <t>0085</t>
  </si>
  <si>
    <t>0086</t>
  </si>
  <si>
    <t>0021</t>
  </si>
  <si>
    <t>7514</t>
  </si>
  <si>
    <t>5118</t>
  </si>
  <si>
    <t>Пенсии, пособия</t>
  </si>
  <si>
    <t>0111</t>
  </si>
  <si>
    <t>Межбюджетные трансферты бюджнтам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</si>
  <si>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работ по утеплению ограждающих конструкций зданий</t>
  </si>
  <si>
    <t>Замена светильников уличного освещения</t>
  </si>
  <si>
    <t>3</t>
  </si>
  <si>
    <t>Отдельное мероприятие. Организация временного трудоустройства несовершеннолетних граждан в возрасте от 14 до 18 лет в свободное от учебы время и организация общественных и временных работ</t>
  </si>
  <si>
    <t>9</t>
  </si>
  <si>
    <t>Подпрограмма "Обеспечение пожарной безопасности населенных пунктов"</t>
  </si>
  <si>
    <t xml:space="preserve">Обеспечение первичных мер пожарной безопасности за счет средств местного бюджета </t>
  </si>
  <si>
    <t>Субсидии бюджетным учреждениям на финансовое обеспечение муниципального задания на оказание муниципальных услуг</t>
  </si>
  <si>
    <t>0065</t>
  </si>
  <si>
    <t>08</t>
  </si>
  <si>
    <t>Софинансирование на разработку проектной документации на строительство объектов коммунальной инфраструктуры</t>
  </si>
  <si>
    <t>сельского Совета депутатов</t>
  </si>
  <si>
    <t>Всего:</t>
  </si>
  <si>
    <t>Приложение № 7</t>
  </si>
  <si>
    <t>Распределение бюджетных ассигнований по разделам и подразделам классификации расходов бюджетов на 2015 год и плановый период 2016-2017 годов.</t>
  </si>
  <si>
    <t>Сумма 2015  г</t>
  </si>
  <si>
    <t>Сумма 2017г</t>
  </si>
  <si>
    <t>Программа "Обеспечение транспортной доступности и коммунальными услугами граждан МО Рыбинский сельсовет" на 2015-2017 годы.</t>
  </si>
  <si>
    <t>2017 год</t>
  </si>
  <si>
    <t>Подпрограмма "Благоустройство и обеспечение устойчивого функционирования объектов жилищно-коммунальной инфраструктуры МО Рыбинский сельсовет на 2015-2017 годы.""</t>
  </si>
  <si>
    <t>Подпрограмма " Развитие и модернизация улично-дорожной сети МО Рыбинский сельсовет Мотыгинского района на 2015-2017 годы."</t>
  </si>
  <si>
    <t>Программа " Муниципальное управление в МО Рыбинского сельсовета на 2015-2017 годы"</t>
  </si>
  <si>
    <t>Подпрограмма "Управление муниципальным имуществом МО Рыбинского сельсовета  на 2015-2017 годы"</t>
  </si>
  <si>
    <t>Подпрограмма "Управление муниципальными финансами  МО Рыбинского сельсовета  на 2015-2017 годы"</t>
  </si>
  <si>
    <t>Подпрограмма " Повышение энергетической эффективности и сокращение энергетических издержек в бюджнтном секторе МО Рыбинский сельсовет на 2015-2017 годы."</t>
  </si>
  <si>
    <t>Программа " Защита населения от чрезвычайных ситуацй природного и техногенного характера и обеспечение пожарной безопасности в МО Рыбинский сельсовет на 2015-2017 годы."</t>
  </si>
  <si>
    <t>Программа Развитие культуры и спорта, молодежная  политика поселения" на 2015-2017 годы</t>
  </si>
  <si>
    <t>Подпрограмма " Поддержка искусства и народного творчества в МО Рыбинский сельсовет на 2015-2017 годы"</t>
  </si>
  <si>
    <t>Приложение № 5</t>
  </si>
  <si>
    <t>Выполнение кадастовых работ</t>
  </si>
  <si>
    <t>8212</t>
  </si>
  <si>
    <t>Субсидии бюджетным учреждениям на иные цели</t>
  </si>
  <si>
    <t>8025</t>
  </si>
  <si>
    <t>8026</t>
  </si>
  <si>
    <t>Резервные фонды сельских администраций</t>
  </si>
  <si>
    <t>Объем условно утвержденных расходов</t>
  </si>
  <si>
    <t xml:space="preserve">Подпронрамма "Предупреждение и ликвидация чрезвычайных ситуаций на территории МО Рыбинский сельсовет на 2015-2017 годы." </t>
  </si>
  <si>
    <t xml:space="preserve">Резервный фонд Главы рыбинского сельсовета </t>
  </si>
  <si>
    <t>Приобретение, установка и обустройство памятника увековечивающего память в годы ВОВ</t>
  </si>
  <si>
    <t>9606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</si>
  <si>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</si>
  <si>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Изготовление технической документации объектов недвижтмости, постановка их на кадастровый учет.</t>
  </si>
  <si>
    <t>Субсидии бюджетным учреждениям на иные цели (проведение мероприятий)</t>
  </si>
  <si>
    <t>Расходы на уплату прочих налогов, сборов и иных платежей</t>
  </si>
  <si>
    <t>от   03.03.2015г  №4-12</t>
  </si>
  <si>
    <t>к решению Рыбинского</t>
  </si>
  <si>
    <t>к  решению Рыбинского</t>
  </si>
  <si>
    <t>от 26.03.2015г № 4-12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</si>
</sst>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/>
    <xf numFmtId="0" fontId="1" fillId="0" borderId="0" xfId="0" applyFont="1" applyFill="1" applyAlignment="1"/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wrapText="1"/>
    </xf>
    <xf numFmtId="49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justify" wrapText="1"/>
    </xf>
    <xf numFmtId="49" fontId="12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right" wrapText="1"/>
    </xf>
    <xf numFmtId="49" fontId="14" fillId="0" borderId="7" xfId="0" applyNumberFormat="1" applyFont="1" applyFill="1" applyBorder="1" applyAlignment="1">
      <alignment horizontal="right" wrapText="1"/>
    </xf>
    <xf numFmtId="2" fontId="12" fillId="0" borderId="7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right" wrapText="1"/>
    </xf>
    <xf numFmtId="2" fontId="12" fillId="0" borderId="8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0" fontId="1" fillId="0" borderId="0" xfId="0" applyFont="1" applyFill="1"/>
    <xf numFmtId="2" fontId="1" fillId="0" borderId="0" xfId="0" applyNumberFormat="1" applyFont="1" applyFill="1"/>
    <xf numFmtId="2" fontId="2" fillId="0" borderId="0" xfId="0" applyNumberFormat="1" applyFont="1" applyFill="1" applyAlignment="1"/>
    <xf numFmtId="2" fontId="2" fillId="0" borderId="0" xfId="0" applyNumberFormat="1" applyFont="1" applyFill="1" applyBorder="1"/>
    <xf numFmtId="0" fontId="5" fillId="0" borderId="1" xfId="0" applyFont="1" applyBorder="1"/>
    <xf numFmtId="0" fontId="9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vertical="top" wrapText="1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vertical="top" wrapText="1"/>
    </xf>
    <xf numFmtId="49" fontId="0" fillId="3" borderId="1" xfId="0" applyNumberFormat="1" applyFill="1" applyBorder="1"/>
    <xf numFmtId="0" fontId="0" fillId="3" borderId="1" xfId="0" applyFill="1" applyBorder="1"/>
    <xf numFmtId="0" fontId="6" fillId="3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0" fillId="0" borderId="1" xfId="0" applyNumberFormat="1" applyBorder="1" applyAlignment="1">
      <alignment horizontal="left"/>
    </xf>
    <xf numFmtId="2" fontId="0" fillId="3" borderId="1" xfId="0" applyNumberFormat="1" applyFill="1" applyBorder="1"/>
    <xf numFmtId="0" fontId="0" fillId="0" borderId="1" xfId="0" applyFont="1" applyBorder="1"/>
    <xf numFmtId="0" fontId="16" fillId="0" borderId="1" xfId="0" applyFont="1" applyBorder="1" applyAlignment="1">
      <alignment wrapText="1"/>
    </xf>
    <xf numFmtId="0" fontId="0" fillId="0" borderId="10" xfId="0" applyBorder="1"/>
    <xf numFmtId="0" fontId="6" fillId="3" borderId="1" xfId="0" applyFont="1" applyFill="1" applyBorder="1" applyAlignment="1">
      <alignment vertical="top" wrapText="1"/>
    </xf>
    <xf numFmtId="2" fontId="0" fillId="0" borderId="0" xfId="0" applyNumberFormat="1"/>
    <xf numFmtId="0" fontId="4" fillId="0" borderId="0" xfId="0" applyFont="1" applyFill="1" applyAlignment="1"/>
    <xf numFmtId="0" fontId="0" fillId="0" borderId="0" xfId="0" applyAlignment="1"/>
    <xf numFmtId="0" fontId="0" fillId="0" borderId="1" xfId="0" applyFill="1" applyBorder="1"/>
    <xf numFmtId="0" fontId="4" fillId="0" borderId="0" xfId="0" applyFont="1" applyFill="1" applyAlignment="1"/>
    <xf numFmtId="0" fontId="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9;&#1090;&#1074;&#1077;&#1085;&#1085;&#1072;&#1103;%20&#8470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bp\&#1073;&#1102;&#1076;&#1078;&#1077;&#1090;\&#1048;&#1089;&#1093;&#1086;&#1076;&#1103;&#1097;&#1080;&#1077;\&#1041;&#1102;&#1076;&#1078;&#1077;&#1090;%20&#1088;&#1072;&#1081;&#1086;&#1085;&#1072;%20&#1085;&#1072;%202014%20&#1075;&#1086;&#1076;\24&#1042;&#1077;&#1076;&#1086;&#1084;%20&#1092;&#1091;&#1085;&#1082;&#1094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</sheetNames>
    <sheetDataSet>
      <sheetData sheetId="0">
        <row r="16">
          <cell r="J16">
            <v>586</v>
          </cell>
          <cell r="K16">
            <v>586</v>
          </cell>
        </row>
        <row r="22">
          <cell r="I22" t="str">
            <v>25</v>
          </cell>
        </row>
        <row r="43">
          <cell r="I43">
            <v>10</v>
          </cell>
        </row>
        <row r="58">
          <cell r="J58">
            <v>100</v>
          </cell>
          <cell r="K58">
            <v>100</v>
          </cell>
        </row>
        <row r="84">
          <cell r="I84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0"/>
      <sheetData sheetId="1">
        <row r="103">
          <cell r="N103">
            <v>0</v>
          </cell>
          <cell r="O103">
            <v>0</v>
          </cell>
          <cell r="P10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7"/>
  <sheetViews>
    <sheetView tabSelected="1" topLeftCell="C1" workbookViewId="0">
      <selection activeCell="J4" sqref="J4"/>
    </sheetView>
  </sheetViews>
  <sheetFormatPr defaultColWidth="9.109375" defaultRowHeight="13.2"/>
  <cols>
    <col min="1" max="1" width="0" style="5" hidden="1" customWidth="1"/>
    <col min="2" max="2" width="15.44140625" style="5" hidden="1" customWidth="1"/>
    <col min="3" max="3" width="4.44140625" style="5" customWidth="1"/>
    <col min="4" max="4" width="66.5546875" style="1" customWidth="1"/>
    <col min="5" max="5" width="9.44140625" style="1" hidden="1" customWidth="1"/>
    <col min="6" max="6" width="6.44140625" style="5" customWidth="1"/>
    <col min="7" max="7" width="6.109375" style="5" customWidth="1"/>
    <col min="8" max="8" width="12.44140625" style="5" hidden="1" customWidth="1"/>
    <col min="9" max="9" width="7.33203125" style="5" hidden="1" customWidth="1"/>
    <col min="10" max="12" width="14.33203125" style="5" customWidth="1"/>
    <col min="13" max="13" width="14.44140625" style="5" hidden="1" customWidth="1"/>
    <col min="14" max="14" width="13.33203125" style="5" hidden="1" customWidth="1"/>
    <col min="15" max="15" width="11.6640625" style="5" hidden="1" customWidth="1"/>
    <col min="16" max="18" width="0" style="5" hidden="1" customWidth="1"/>
    <col min="19" max="20" width="9.44140625" style="5" hidden="1" customWidth="1"/>
    <col min="21" max="31" width="0" style="5" hidden="1" customWidth="1"/>
    <col min="32" max="16384" width="9.109375" style="5"/>
  </cols>
  <sheetData>
    <row r="1" spans="3:31">
      <c r="J1" s="74" t="s">
        <v>122</v>
      </c>
      <c r="K1" s="75"/>
      <c r="L1" s="75"/>
    </row>
    <row r="2" spans="3:31">
      <c r="J2" s="74" t="s">
        <v>140</v>
      </c>
      <c r="K2" s="75"/>
      <c r="L2" s="75"/>
    </row>
    <row r="3" spans="3:31">
      <c r="J3" s="74" t="s">
        <v>105</v>
      </c>
      <c r="K3" s="75"/>
      <c r="L3" s="75"/>
    </row>
    <row r="4" spans="3:31" ht="18" customHeight="1">
      <c r="J4" s="77" t="s">
        <v>141</v>
      </c>
      <c r="K4" s="75"/>
      <c r="L4" s="75"/>
    </row>
    <row r="5" spans="3:31" ht="15.6">
      <c r="K5" s="78"/>
      <c r="L5" s="78"/>
    </row>
    <row r="7" spans="3:31" ht="45" customHeight="1">
      <c r="D7" s="79" t="s">
        <v>108</v>
      </c>
      <c r="E7" s="79"/>
      <c r="F7" s="79"/>
      <c r="G7" s="79"/>
      <c r="H7" s="79"/>
      <c r="I7" s="79"/>
      <c r="J7" s="79"/>
      <c r="K7" s="79"/>
      <c r="L7" s="79"/>
    </row>
    <row r="8" spans="3:31" ht="2.25" customHeight="1" thickBot="1">
      <c r="D8" s="6"/>
      <c r="E8" s="6"/>
      <c r="F8" s="7"/>
      <c r="G8" s="7"/>
      <c r="H8" s="7"/>
      <c r="I8" s="7"/>
      <c r="L8" s="8" t="s">
        <v>20</v>
      </c>
      <c r="M8" s="8"/>
    </row>
    <row r="9" spans="3:31" ht="0.75" hidden="1" customHeight="1">
      <c r="D9" s="6"/>
      <c r="E9" s="6"/>
      <c r="F9" s="7"/>
      <c r="G9" s="7"/>
      <c r="H9" s="7"/>
      <c r="I9" s="7"/>
      <c r="L9" s="8"/>
      <c r="M9" s="8"/>
    </row>
    <row r="10" spans="3:31" ht="48" customHeight="1">
      <c r="C10" s="9" t="s">
        <v>2</v>
      </c>
      <c r="D10" s="10" t="s">
        <v>0</v>
      </c>
      <c r="E10" s="10" t="s">
        <v>21</v>
      </c>
      <c r="F10" s="10" t="s">
        <v>3</v>
      </c>
      <c r="G10" s="10" t="s">
        <v>4</v>
      </c>
      <c r="H10" s="10" t="s">
        <v>22</v>
      </c>
      <c r="I10" s="10" t="s">
        <v>1</v>
      </c>
      <c r="J10" s="10" t="s">
        <v>109</v>
      </c>
      <c r="K10" s="11" t="s">
        <v>23</v>
      </c>
      <c r="L10" s="12" t="s">
        <v>110</v>
      </c>
      <c r="M10" s="13"/>
      <c r="S10" s="14"/>
    </row>
    <row r="11" spans="3:31" ht="14.25" customHeight="1">
      <c r="C11" s="15"/>
      <c r="D11" s="16">
        <v>1</v>
      </c>
      <c r="E11" s="16">
        <v>2</v>
      </c>
      <c r="F11" s="16">
        <v>2</v>
      </c>
      <c r="G11" s="16">
        <v>3</v>
      </c>
      <c r="H11" s="16">
        <v>5</v>
      </c>
      <c r="I11" s="16">
        <v>6</v>
      </c>
      <c r="J11" s="16">
        <v>4</v>
      </c>
      <c r="K11" s="17">
        <v>5</v>
      </c>
      <c r="L11" s="18">
        <v>6</v>
      </c>
      <c r="M11" s="19"/>
      <c r="S11" s="14"/>
    </row>
    <row r="12" spans="3:31" ht="15.6">
      <c r="C12" s="20">
        <v>1</v>
      </c>
      <c r="D12" s="21" t="s">
        <v>24</v>
      </c>
      <c r="E12" s="22"/>
      <c r="F12" s="23" t="s">
        <v>11</v>
      </c>
      <c r="G12" s="23" t="s">
        <v>16</v>
      </c>
      <c r="H12" s="24"/>
      <c r="I12" s="24"/>
      <c r="J12" s="25">
        <f>J13+J14+J15+J16</f>
        <v>3990.5880000000002</v>
      </c>
      <c r="K12" s="25">
        <f>K13+K14+K15+K16</f>
        <v>3173.1529999999998</v>
      </c>
      <c r="L12" s="25">
        <f>L13+L14+L15+L16</f>
        <v>3165.049</v>
      </c>
      <c r="M12" s="26"/>
      <c r="S12" s="14"/>
    </row>
    <row r="13" spans="3:31" ht="35.25" customHeight="1">
      <c r="C13" s="20">
        <v>2</v>
      </c>
      <c r="D13" s="21" t="s">
        <v>25</v>
      </c>
      <c r="E13" s="22"/>
      <c r="F13" s="23" t="s">
        <v>11</v>
      </c>
      <c r="G13" s="23" t="s">
        <v>18</v>
      </c>
      <c r="H13" s="24"/>
      <c r="I13" s="24"/>
      <c r="J13" s="25">
        <v>551.4</v>
      </c>
      <c r="K13" s="25">
        <f>[1]ведомственная!$J$16</f>
        <v>586</v>
      </c>
      <c r="L13" s="25">
        <f>[1]ведомственная!$K$16</f>
        <v>586</v>
      </c>
      <c r="M13" s="25" t="e">
        <f>'[2]Приложение 6'!#REF!</f>
        <v>#REF!</v>
      </c>
      <c r="N13" s="25" t="e">
        <f>'[2]Приложение 6'!#REF!</f>
        <v>#REF!</v>
      </c>
      <c r="O13" s="25" t="e">
        <f>'[2]Приложение 6'!#REF!</f>
        <v>#REF!</v>
      </c>
      <c r="P13" s="25" t="e">
        <f>'[2]Приложение 6'!#REF!</f>
        <v>#REF!</v>
      </c>
      <c r="Q13" s="25" t="e">
        <f>'[2]Приложение 6'!#REF!</f>
        <v>#REF!</v>
      </c>
      <c r="R13" s="25" t="e">
        <f>'[2]Приложение 6'!#REF!</f>
        <v>#REF!</v>
      </c>
      <c r="S13" s="25" t="e">
        <f>'[2]Приложение 6'!#REF!</f>
        <v>#REF!</v>
      </c>
      <c r="T13" s="25" t="e">
        <f>'[2]Приложение 6'!#REF!</f>
        <v>#REF!</v>
      </c>
      <c r="U13" s="25" t="e">
        <f>'[2]Приложение 6'!#REF!</f>
        <v>#REF!</v>
      </c>
      <c r="V13" s="25" t="e">
        <f>'[2]Приложение 6'!#REF!</f>
        <v>#REF!</v>
      </c>
      <c r="W13" s="25" t="e">
        <f>'[2]Приложение 6'!#REF!</f>
        <v>#REF!</v>
      </c>
      <c r="X13" s="25" t="e">
        <f>'[2]Приложение 6'!#REF!</f>
        <v>#REF!</v>
      </c>
      <c r="Y13" s="25" t="e">
        <f>'[2]Приложение 6'!#REF!</f>
        <v>#REF!</v>
      </c>
      <c r="Z13" s="25" t="e">
        <f>'[2]Приложение 6'!#REF!</f>
        <v>#REF!</v>
      </c>
      <c r="AA13" s="25" t="e">
        <f>'[2]Приложение 6'!#REF!</f>
        <v>#REF!</v>
      </c>
      <c r="AB13" s="25" t="e">
        <f>'[2]Приложение 6'!#REF!</f>
        <v>#REF!</v>
      </c>
      <c r="AC13" s="25" t="e">
        <f>'[2]Приложение 6'!#REF!</f>
        <v>#REF!</v>
      </c>
      <c r="AD13" s="25" t="e">
        <f>'[2]Приложение 6'!#REF!</f>
        <v>#REF!</v>
      </c>
      <c r="AE13" s="25" t="e">
        <f>'[2]Приложение 6'!#REF!</f>
        <v>#REF!</v>
      </c>
    </row>
    <row r="14" spans="3:31" ht="56.25" customHeight="1">
      <c r="C14" s="20">
        <v>3</v>
      </c>
      <c r="D14" s="27" t="s">
        <v>26</v>
      </c>
      <c r="E14" s="22"/>
      <c r="F14" s="23" t="s">
        <v>5</v>
      </c>
      <c r="G14" s="23" t="s">
        <v>7</v>
      </c>
      <c r="H14" s="23" t="s">
        <v>27</v>
      </c>
      <c r="I14" s="23" t="s">
        <v>28</v>
      </c>
      <c r="J14" s="25">
        <v>3054.1880000000001</v>
      </c>
      <c r="K14" s="25">
        <v>2562.1529999999998</v>
      </c>
      <c r="L14" s="25">
        <v>2554.049</v>
      </c>
      <c r="M14" s="25" t="e">
        <f>'[2]Приложение 6'!#REF!+'[2]Приложение 6'!#REF!</f>
        <v>#REF!</v>
      </c>
      <c r="N14" s="25" t="e">
        <f>'[2]Приложение 6'!#REF!+'[2]Приложение 6'!#REF!</f>
        <v>#REF!</v>
      </c>
      <c r="O14" s="25" t="e">
        <f>'[2]Приложение 6'!#REF!+'[2]Приложение 6'!#REF!</f>
        <v>#REF!</v>
      </c>
      <c r="P14" s="25" t="e">
        <f>'[2]Приложение 6'!#REF!+'[2]Приложение 6'!#REF!</f>
        <v>#REF!</v>
      </c>
      <c r="Q14" s="25" t="e">
        <f>'[2]Приложение 6'!#REF!+'[2]Приложение 6'!#REF!</f>
        <v>#REF!</v>
      </c>
      <c r="R14" s="25" t="e">
        <f>'[2]Приложение 6'!#REF!+'[2]Приложение 6'!#REF!</f>
        <v>#REF!</v>
      </c>
      <c r="S14" s="25" t="e">
        <f>'[2]Приложение 6'!#REF!+'[2]Приложение 6'!#REF!</f>
        <v>#REF!</v>
      </c>
      <c r="T14" s="25" t="e">
        <f>'[2]Приложение 6'!#REF!+'[2]Приложение 6'!#REF!</f>
        <v>#REF!</v>
      </c>
      <c r="U14" s="25" t="e">
        <f>'[2]Приложение 6'!#REF!+'[2]Приложение 6'!#REF!</f>
        <v>#REF!</v>
      </c>
      <c r="V14" s="25" t="e">
        <f>'[2]Приложение 6'!#REF!+'[2]Приложение 6'!#REF!</f>
        <v>#REF!</v>
      </c>
      <c r="W14" s="25" t="e">
        <f>'[2]Приложение 6'!#REF!+'[2]Приложение 6'!#REF!</f>
        <v>#REF!</v>
      </c>
      <c r="X14" s="25" t="e">
        <f>'[2]Приложение 6'!#REF!+'[2]Приложение 6'!#REF!</f>
        <v>#REF!</v>
      </c>
      <c r="Y14" s="25" t="e">
        <f>'[2]Приложение 6'!#REF!+'[2]Приложение 6'!#REF!</f>
        <v>#REF!</v>
      </c>
      <c r="Z14" s="25" t="e">
        <f>'[2]Приложение 6'!#REF!+'[2]Приложение 6'!#REF!</f>
        <v>#REF!</v>
      </c>
      <c r="AA14" s="25" t="e">
        <f>'[2]Приложение 6'!#REF!+'[2]Приложение 6'!#REF!</f>
        <v>#REF!</v>
      </c>
      <c r="AB14" s="25" t="e">
        <f>'[2]Приложение 6'!#REF!+'[2]Приложение 6'!#REF!</f>
        <v>#REF!</v>
      </c>
      <c r="AC14" s="25" t="e">
        <f>'[2]Приложение 6'!#REF!+'[2]Приложение 6'!#REF!</f>
        <v>#REF!</v>
      </c>
      <c r="AD14" s="25" t="e">
        <f>'[2]Приложение 6'!#REF!+'[2]Приложение 6'!#REF!</f>
        <v>#REF!</v>
      </c>
      <c r="AE14" s="25" t="e">
        <f>'[2]Приложение 6'!#REF!+'[2]Приложение 6'!#REF!</f>
        <v>#REF!</v>
      </c>
    </row>
    <row r="15" spans="3:31" ht="15.6">
      <c r="C15" s="20">
        <v>4</v>
      </c>
      <c r="D15" s="21" t="s">
        <v>128</v>
      </c>
      <c r="E15" s="22"/>
      <c r="F15" s="23" t="s">
        <v>5</v>
      </c>
      <c r="G15" s="23" t="s">
        <v>15</v>
      </c>
      <c r="H15" s="28"/>
      <c r="I15" s="28"/>
      <c r="J15" s="25" t="str">
        <f>[1]ведомственная!$I$22</f>
        <v>25</v>
      </c>
      <c r="K15" s="25">
        <v>25</v>
      </c>
      <c r="L15" s="25">
        <v>25</v>
      </c>
      <c r="M15" s="26"/>
    </row>
    <row r="16" spans="3:31" ht="21.75" customHeight="1">
      <c r="C16" s="20">
        <v>5</v>
      </c>
      <c r="D16" s="21" t="s">
        <v>29</v>
      </c>
      <c r="E16" s="22"/>
      <c r="F16" s="23" t="s">
        <v>5</v>
      </c>
      <c r="G16" s="23" t="s">
        <v>19</v>
      </c>
      <c r="H16" s="28"/>
      <c r="I16" s="28"/>
      <c r="J16" s="25">
        <v>360</v>
      </c>
      <c r="K16" s="25">
        <v>0</v>
      </c>
      <c r="L16" s="25">
        <v>0</v>
      </c>
      <c r="M16" s="25">
        <f>'[2]Приложение 6'!N31+'[2]Приложение 6'!N164+'[2]Приложение 6'!N436+'[2]Приложение 6'!N443</f>
        <v>0</v>
      </c>
      <c r="N16" s="25">
        <f>'[2]Приложение 6'!O31+'[2]Приложение 6'!O164+'[2]Приложение 6'!O436+'[2]Приложение 6'!O443</f>
        <v>0</v>
      </c>
      <c r="O16" s="25">
        <f>'[2]Приложение 6'!P31+'[2]Приложение 6'!P164+'[2]Приложение 6'!P436+'[2]Приложение 6'!P443</f>
        <v>0</v>
      </c>
      <c r="P16" s="25">
        <f>'[2]Приложение 6'!Q31+'[2]Приложение 6'!Q164+'[2]Приложение 6'!Q436+'[2]Приложение 6'!Q443</f>
        <v>0</v>
      </c>
      <c r="Q16" s="25">
        <f>'[2]Приложение 6'!R31+'[2]Приложение 6'!R164+'[2]Приложение 6'!R436+'[2]Приложение 6'!R443</f>
        <v>0</v>
      </c>
      <c r="R16" s="25">
        <f>'[2]Приложение 6'!S31+'[2]Приложение 6'!S164+'[2]Приложение 6'!S436+'[2]Приложение 6'!S443</f>
        <v>0</v>
      </c>
      <c r="S16" s="25">
        <f>'[2]Приложение 6'!T31+'[2]Приложение 6'!T164+'[2]Приложение 6'!T436+'[2]Приложение 6'!T443</f>
        <v>0</v>
      </c>
      <c r="T16" s="25">
        <f>'[2]Приложение 6'!U31+'[2]Приложение 6'!U164+'[2]Приложение 6'!U436+'[2]Приложение 6'!U443</f>
        <v>0</v>
      </c>
      <c r="U16" s="25">
        <f>'[2]Приложение 6'!V31+'[2]Приложение 6'!V164+'[2]Приложение 6'!V436+'[2]Приложение 6'!V443</f>
        <v>0</v>
      </c>
      <c r="V16" s="25">
        <f>'[2]Приложение 6'!W31+'[2]Приложение 6'!W164+'[2]Приложение 6'!W436+'[2]Приложение 6'!W443</f>
        <v>0</v>
      </c>
      <c r="W16" s="25">
        <f>'[2]Приложение 6'!X31+'[2]Приложение 6'!X164+'[2]Приложение 6'!X436+'[2]Приложение 6'!X443</f>
        <v>0</v>
      </c>
      <c r="X16" s="25">
        <f>'[2]Приложение 6'!Y31+'[2]Приложение 6'!Y164+'[2]Приложение 6'!Y436+'[2]Приложение 6'!Y443</f>
        <v>0</v>
      </c>
      <c r="Y16" s="25">
        <f>'[2]Приложение 6'!Z31+'[2]Приложение 6'!Z164+'[2]Приложение 6'!Z436+'[2]Приложение 6'!Z443</f>
        <v>0</v>
      </c>
      <c r="Z16" s="25">
        <f>'[2]Приложение 6'!AA31+'[2]Приложение 6'!AA164+'[2]Приложение 6'!AA436+'[2]Приложение 6'!AA443</f>
        <v>0</v>
      </c>
      <c r="AA16" s="25">
        <f>'[2]Приложение 6'!AB31+'[2]Приложение 6'!AB164+'[2]Приложение 6'!AB436+'[2]Приложение 6'!AB443</f>
        <v>0</v>
      </c>
      <c r="AB16" s="25">
        <f>'[2]Приложение 6'!AC31+'[2]Приложение 6'!AC164+'[2]Приложение 6'!AC436+'[2]Приложение 6'!AC443</f>
        <v>0</v>
      </c>
      <c r="AC16" s="25">
        <f>'[2]Приложение 6'!AD31+'[2]Приложение 6'!AD164+'[2]Приложение 6'!AD436+'[2]Приложение 6'!AD443</f>
        <v>0</v>
      </c>
      <c r="AD16" s="25">
        <f>'[2]Приложение 6'!AE31+'[2]Приложение 6'!AE164+'[2]Приложение 6'!AE436+'[2]Приложение 6'!AE443</f>
        <v>0</v>
      </c>
      <c r="AE16" s="25">
        <f>'[2]Приложение 6'!AF31+'[2]Приложение 6'!AF164+'[2]Приложение 6'!AF436+'[2]Приложение 6'!AF443</f>
        <v>0</v>
      </c>
    </row>
    <row r="17" spans="3:31" ht="30" customHeight="1">
      <c r="C17" s="20">
        <v>6</v>
      </c>
      <c r="D17" s="21" t="s">
        <v>30</v>
      </c>
      <c r="E17" s="22"/>
      <c r="F17" s="23" t="s">
        <v>18</v>
      </c>
      <c r="G17" s="23" t="s">
        <v>14</v>
      </c>
      <c r="H17" s="28"/>
      <c r="I17" s="28"/>
      <c r="J17" s="25">
        <v>63.09</v>
      </c>
      <c r="K17" s="25">
        <v>63.32</v>
      </c>
      <c r="L17" s="25">
        <v>60.32</v>
      </c>
      <c r="M17" s="26"/>
    </row>
    <row r="18" spans="3:31" ht="30" customHeight="1">
      <c r="C18" s="20">
        <v>7</v>
      </c>
      <c r="D18" s="29" t="s">
        <v>31</v>
      </c>
      <c r="E18" s="22"/>
      <c r="F18" s="23" t="s">
        <v>14</v>
      </c>
      <c r="G18" s="23" t="s">
        <v>16</v>
      </c>
      <c r="H18" s="28"/>
      <c r="I18" s="28"/>
      <c r="J18" s="25">
        <f>J19</f>
        <v>55</v>
      </c>
      <c r="K18" s="25">
        <f>K19</f>
        <v>7.5</v>
      </c>
      <c r="L18" s="25">
        <f>L19</f>
        <v>7.5</v>
      </c>
      <c r="M18" s="25">
        <f t="shared" ref="M18:AE18" si="0">M19</f>
        <v>0</v>
      </c>
      <c r="N18" s="25">
        <f t="shared" si="0"/>
        <v>0</v>
      </c>
      <c r="O18" s="25">
        <f t="shared" si="0"/>
        <v>0</v>
      </c>
      <c r="P18" s="25">
        <f t="shared" si="0"/>
        <v>0</v>
      </c>
      <c r="Q18" s="25">
        <f t="shared" si="0"/>
        <v>0</v>
      </c>
      <c r="R18" s="25">
        <f t="shared" si="0"/>
        <v>0</v>
      </c>
      <c r="S18" s="25">
        <f t="shared" si="0"/>
        <v>0</v>
      </c>
      <c r="T18" s="25">
        <f t="shared" si="0"/>
        <v>0</v>
      </c>
      <c r="U18" s="25">
        <f t="shared" si="0"/>
        <v>0</v>
      </c>
      <c r="V18" s="25">
        <f t="shared" si="0"/>
        <v>0</v>
      </c>
      <c r="W18" s="25">
        <f t="shared" si="0"/>
        <v>0</v>
      </c>
      <c r="X18" s="25">
        <f t="shared" si="0"/>
        <v>0</v>
      </c>
      <c r="Y18" s="25">
        <f t="shared" si="0"/>
        <v>0</v>
      </c>
      <c r="Z18" s="25">
        <f t="shared" si="0"/>
        <v>0</v>
      </c>
      <c r="AA18" s="25">
        <f t="shared" si="0"/>
        <v>0</v>
      </c>
      <c r="AB18" s="25">
        <f t="shared" si="0"/>
        <v>0</v>
      </c>
      <c r="AC18" s="25">
        <f t="shared" si="0"/>
        <v>0</v>
      </c>
      <c r="AD18" s="25">
        <f t="shared" si="0"/>
        <v>0</v>
      </c>
      <c r="AE18" s="25">
        <f t="shared" si="0"/>
        <v>0</v>
      </c>
    </row>
    <row r="19" spans="3:31" ht="18.75" customHeight="1">
      <c r="C19" s="20">
        <v>8</v>
      </c>
      <c r="D19" s="29" t="s">
        <v>48</v>
      </c>
      <c r="E19" s="22"/>
      <c r="F19" s="23" t="s">
        <v>32</v>
      </c>
      <c r="G19" s="23" t="s">
        <v>17</v>
      </c>
      <c r="H19" s="28"/>
      <c r="I19" s="28"/>
      <c r="J19" s="25">
        <v>55</v>
      </c>
      <c r="K19" s="25">
        <v>7.5</v>
      </c>
      <c r="L19" s="25">
        <v>7.5</v>
      </c>
      <c r="M19" s="26"/>
    </row>
    <row r="20" spans="3:31" ht="15.6">
      <c r="C20" s="20">
        <v>9</v>
      </c>
      <c r="D20" s="21" t="s">
        <v>34</v>
      </c>
      <c r="E20" s="22"/>
      <c r="F20" s="23" t="s">
        <v>7</v>
      </c>
      <c r="G20" s="23" t="s">
        <v>6</v>
      </c>
      <c r="H20" s="28"/>
      <c r="I20" s="28"/>
      <c r="J20" s="25">
        <f>J21+J22+J23</f>
        <v>410</v>
      </c>
      <c r="K20" s="25">
        <f>K21+K22+K23</f>
        <v>370</v>
      </c>
      <c r="L20" s="25">
        <f>L21+L22+L23</f>
        <v>370</v>
      </c>
      <c r="M20" s="25" t="e">
        <f>#REF!+#REF!+#REF!</f>
        <v>#REF!</v>
      </c>
      <c r="N20" s="25" t="e">
        <f>#REF!+#REF!+#REF!</f>
        <v>#REF!</v>
      </c>
      <c r="O20" s="25" t="e">
        <f>#REF!+#REF!+#REF!</f>
        <v>#REF!</v>
      </c>
      <c r="P20" s="25" t="e">
        <f>#REF!+#REF!+#REF!</f>
        <v>#REF!</v>
      </c>
      <c r="Q20" s="25" t="e">
        <f>#REF!+#REF!+#REF!</f>
        <v>#REF!</v>
      </c>
      <c r="R20" s="25" t="e">
        <f>#REF!+#REF!+#REF!</f>
        <v>#REF!</v>
      </c>
      <c r="S20" s="25" t="e">
        <f>#REF!+#REF!+#REF!</f>
        <v>#REF!</v>
      </c>
      <c r="T20" s="25" t="e">
        <f>#REF!+#REF!+#REF!</f>
        <v>#REF!</v>
      </c>
      <c r="U20" s="25" t="e">
        <f>#REF!+#REF!+#REF!</f>
        <v>#REF!</v>
      </c>
      <c r="V20" s="25" t="e">
        <f>#REF!+#REF!+#REF!</f>
        <v>#REF!</v>
      </c>
      <c r="W20" s="25" t="e">
        <f>#REF!+#REF!+#REF!</f>
        <v>#REF!</v>
      </c>
      <c r="X20" s="25" t="e">
        <f>#REF!+#REF!+#REF!</f>
        <v>#REF!</v>
      </c>
      <c r="Y20" s="25" t="e">
        <f>#REF!+#REF!+#REF!</f>
        <v>#REF!</v>
      </c>
      <c r="Z20" s="25" t="e">
        <f>#REF!+#REF!+#REF!</f>
        <v>#REF!</v>
      </c>
      <c r="AA20" s="25" t="e">
        <f>#REF!+#REF!+#REF!</f>
        <v>#REF!</v>
      </c>
      <c r="AB20" s="25" t="e">
        <f>#REF!+#REF!+#REF!</f>
        <v>#REF!</v>
      </c>
      <c r="AC20" s="25" t="e">
        <f>#REF!+#REF!+#REF!</f>
        <v>#REF!</v>
      </c>
      <c r="AD20" s="25" t="e">
        <f>#REF!+#REF!+#REF!</f>
        <v>#REF!</v>
      </c>
      <c r="AE20" s="25" t="e">
        <f>#REF!+#REF!+#REF!</f>
        <v>#REF!</v>
      </c>
    </row>
    <row r="21" spans="3:31" ht="15.6">
      <c r="C21" s="20">
        <v>10</v>
      </c>
      <c r="D21" s="21" t="s">
        <v>58</v>
      </c>
      <c r="E21" s="22"/>
      <c r="F21" s="23" t="s">
        <v>56</v>
      </c>
      <c r="G21" s="23" t="s">
        <v>11</v>
      </c>
      <c r="H21" s="28"/>
      <c r="I21" s="28"/>
      <c r="J21" s="25">
        <f>[1]ведомственная!$I$43</f>
        <v>10</v>
      </c>
      <c r="K21" s="25">
        <v>10</v>
      </c>
      <c r="L21" s="25">
        <v>10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3:31" ht="16.2">
      <c r="C22" s="20">
        <v>11</v>
      </c>
      <c r="D22" s="30" t="s">
        <v>36</v>
      </c>
      <c r="E22" s="22"/>
      <c r="F22" s="23" t="s">
        <v>7</v>
      </c>
      <c r="G22" s="23" t="s">
        <v>33</v>
      </c>
      <c r="H22" s="31"/>
      <c r="I22" s="31"/>
      <c r="J22" s="25">
        <v>300</v>
      </c>
      <c r="K22" s="25">
        <v>250</v>
      </c>
      <c r="L22" s="25">
        <v>250</v>
      </c>
      <c r="M22" s="26"/>
    </row>
    <row r="23" spans="3:31" ht="16.2">
      <c r="C23" s="20">
        <v>12</v>
      </c>
      <c r="D23" s="30" t="s">
        <v>59</v>
      </c>
      <c r="E23" s="22"/>
      <c r="F23" s="23" t="s">
        <v>56</v>
      </c>
      <c r="G23" s="23" t="s">
        <v>57</v>
      </c>
      <c r="H23" s="31"/>
      <c r="I23" s="31"/>
      <c r="J23" s="25">
        <v>100</v>
      </c>
      <c r="K23" s="25">
        <v>110</v>
      </c>
      <c r="L23" s="25">
        <v>110</v>
      </c>
      <c r="M23" s="26"/>
    </row>
    <row r="24" spans="3:31" ht="15.6">
      <c r="C24" s="20">
        <v>13</v>
      </c>
      <c r="D24" s="21" t="s">
        <v>37</v>
      </c>
      <c r="E24" s="22"/>
      <c r="F24" s="23" t="s">
        <v>35</v>
      </c>
      <c r="G24" s="23" t="s">
        <v>6</v>
      </c>
      <c r="H24" s="28"/>
      <c r="I24" s="28"/>
      <c r="J24" s="25">
        <f>J25+J26+J27</f>
        <v>584.5</v>
      </c>
      <c r="K24" s="25">
        <f>K25+K26+K27</f>
        <v>408</v>
      </c>
      <c r="L24" s="25">
        <f>L25+L26+L27</f>
        <v>308</v>
      </c>
      <c r="M24" s="26"/>
    </row>
    <row r="25" spans="3:31" ht="15.6">
      <c r="C25" s="20">
        <v>14</v>
      </c>
      <c r="D25" s="21" t="s">
        <v>38</v>
      </c>
      <c r="E25" s="22"/>
      <c r="F25" s="23" t="s">
        <v>12</v>
      </c>
      <c r="G25" s="23" t="s">
        <v>11</v>
      </c>
      <c r="H25" s="28"/>
      <c r="I25" s="28"/>
      <c r="J25" s="25">
        <v>0</v>
      </c>
      <c r="K25" s="25">
        <f>[1]ведомственная!$J$58</f>
        <v>100</v>
      </c>
      <c r="L25" s="25">
        <f>[1]ведомственная!$K$58</f>
        <v>100</v>
      </c>
      <c r="M25" s="25">
        <f>'[2]Приложение 6'!N192+'[2]Приложение 6'!N85</f>
        <v>0</v>
      </c>
      <c r="N25" s="25">
        <f>'[2]Приложение 6'!O192+'[2]Приложение 6'!O85</f>
        <v>0</v>
      </c>
      <c r="O25" s="25">
        <f>'[2]Приложение 6'!P192+'[2]Приложение 6'!P85</f>
        <v>0</v>
      </c>
      <c r="P25" s="25">
        <f>'[2]Приложение 6'!Q192+'[2]Приложение 6'!Q85</f>
        <v>0</v>
      </c>
      <c r="Q25" s="25">
        <f>'[2]Приложение 6'!R192+'[2]Приложение 6'!R85</f>
        <v>0</v>
      </c>
      <c r="R25" s="25">
        <f>'[2]Приложение 6'!S192+'[2]Приложение 6'!S85</f>
        <v>0</v>
      </c>
      <c r="S25" s="25">
        <f>'[2]Приложение 6'!T192+'[2]Приложение 6'!T85</f>
        <v>0</v>
      </c>
      <c r="T25" s="25">
        <f>'[2]Приложение 6'!U192+'[2]Приложение 6'!U85</f>
        <v>0</v>
      </c>
      <c r="U25" s="25">
        <f>'[2]Приложение 6'!V192+'[2]Приложение 6'!V85</f>
        <v>0</v>
      </c>
      <c r="V25" s="25">
        <f>'[2]Приложение 6'!W192+'[2]Приложение 6'!W85</f>
        <v>0</v>
      </c>
      <c r="W25" s="25">
        <f>'[2]Приложение 6'!X192+'[2]Приложение 6'!X85</f>
        <v>0</v>
      </c>
      <c r="X25" s="25">
        <f>'[2]Приложение 6'!Y192+'[2]Приложение 6'!Y85</f>
        <v>0</v>
      </c>
      <c r="Y25" s="25">
        <f>'[2]Приложение 6'!Z192+'[2]Приложение 6'!Z85</f>
        <v>0</v>
      </c>
      <c r="Z25" s="25">
        <f>'[2]Приложение 6'!AA192+'[2]Приложение 6'!AA85</f>
        <v>0</v>
      </c>
      <c r="AA25" s="25">
        <f>'[2]Приложение 6'!AB192+'[2]Приложение 6'!AB85</f>
        <v>0</v>
      </c>
      <c r="AB25" s="25">
        <f>'[2]Приложение 6'!AC192+'[2]Приложение 6'!AC85</f>
        <v>0</v>
      </c>
      <c r="AC25" s="25">
        <f>'[2]Приложение 6'!AD192+'[2]Приложение 6'!AD85</f>
        <v>0</v>
      </c>
      <c r="AD25" s="25">
        <f>'[2]Приложение 6'!AE192+'[2]Приложение 6'!AE85</f>
        <v>0</v>
      </c>
      <c r="AE25" s="25">
        <f>'[2]Приложение 6'!AF192+'[2]Приложение 6'!AF85</f>
        <v>0</v>
      </c>
    </row>
    <row r="26" spans="3:31" ht="15.6">
      <c r="C26" s="20">
        <v>15</v>
      </c>
      <c r="D26" s="21" t="s">
        <v>39</v>
      </c>
      <c r="E26" s="22"/>
      <c r="F26" s="23" t="s">
        <v>12</v>
      </c>
      <c r="G26" s="23" t="s">
        <v>18</v>
      </c>
      <c r="H26" s="28"/>
      <c r="I26" s="28"/>
      <c r="J26" s="25">
        <v>45</v>
      </c>
      <c r="K26" s="25">
        <v>158</v>
      </c>
      <c r="L26" s="25">
        <v>58</v>
      </c>
      <c r="M26" s="25">
        <f>'[2]Приложение 6'!N96+'[2]Приложение 6'!N195</f>
        <v>0</v>
      </c>
      <c r="N26" s="25">
        <f>'[2]Приложение 6'!O96+'[2]Приложение 6'!O195</f>
        <v>0</v>
      </c>
      <c r="O26" s="25">
        <f>'[2]Приложение 6'!P96+'[2]Приложение 6'!P195</f>
        <v>0</v>
      </c>
      <c r="P26" s="25">
        <f>'[2]Приложение 6'!Q96+'[2]Приложение 6'!Q195</f>
        <v>0</v>
      </c>
      <c r="Q26" s="25">
        <f>'[2]Приложение 6'!R96+'[2]Приложение 6'!R195</f>
        <v>0</v>
      </c>
      <c r="R26" s="25">
        <f>'[2]Приложение 6'!S96+'[2]Приложение 6'!S195</f>
        <v>0</v>
      </c>
      <c r="S26" s="25">
        <f>'[2]Приложение 6'!T96+'[2]Приложение 6'!T195</f>
        <v>0</v>
      </c>
      <c r="T26" s="25">
        <f>'[2]Приложение 6'!U96+'[2]Приложение 6'!U195</f>
        <v>0</v>
      </c>
      <c r="U26" s="25">
        <f>'[2]Приложение 6'!V96+'[2]Приложение 6'!V195</f>
        <v>0</v>
      </c>
      <c r="V26" s="25">
        <f>'[2]Приложение 6'!W96+'[2]Приложение 6'!W195</f>
        <v>0</v>
      </c>
      <c r="W26" s="25">
        <f>'[2]Приложение 6'!X96+'[2]Приложение 6'!X195</f>
        <v>0</v>
      </c>
      <c r="X26" s="25">
        <f>'[2]Приложение 6'!Y96+'[2]Приложение 6'!Y195</f>
        <v>0</v>
      </c>
      <c r="Y26" s="25">
        <f>'[2]Приложение 6'!Z96+'[2]Приложение 6'!Z195</f>
        <v>0</v>
      </c>
      <c r="Z26" s="25">
        <f>'[2]Приложение 6'!AA96+'[2]Приложение 6'!AA195</f>
        <v>0</v>
      </c>
      <c r="AA26" s="25">
        <f>'[2]Приложение 6'!AB96+'[2]Приложение 6'!AB195</f>
        <v>0</v>
      </c>
      <c r="AB26" s="25">
        <f>'[2]Приложение 6'!AC96+'[2]Приложение 6'!AC195</f>
        <v>0</v>
      </c>
      <c r="AC26" s="25">
        <f>'[2]Приложение 6'!AD96+'[2]Приложение 6'!AD195</f>
        <v>0</v>
      </c>
      <c r="AD26" s="25">
        <f>'[2]Приложение 6'!AE96+'[2]Приложение 6'!AE195</f>
        <v>0</v>
      </c>
      <c r="AE26" s="25">
        <f>'[2]Приложение 6'!AF96+'[2]Приложение 6'!AF195</f>
        <v>0</v>
      </c>
    </row>
    <row r="27" spans="3:31" ht="24.75" customHeight="1">
      <c r="C27" s="20">
        <v>16</v>
      </c>
      <c r="D27" s="27" t="s">
        <v>10</v>
      </c>
      <c r="E27" s="22"/>
      <c r="F27" s="23" t="s">
        <v>35</v>
      </c>
      <c r="G27" s="23" t="s">
        <v>14</v>
      </c>
      <c r="H27" s="28"/>
      <c r="I27" s="28"/>
      <c r="J27" s="25">
        <v>539.5</v>
      </c>
      <c r="K27" s="25">
        <v>150</v>
      </c>
      <c r="L27" s="25">
        <v>150</v>
      </c>
      <c r="M27" s="25">
        <f>'[2]Приложение 6'!N199+'[2]Приложение 6'!N103</f>
        <v>0</v>
      </c>
      <c r="N27" s="25">
        <f>'[2]Приложение 6'!O199+'[2]Приложение 6'!O103</f>
        <v>0</v>
      </c>
      <c r="O27" s="25">
        <f>'[2]Приложение 6'!P199+'[2]Приложение 6'!P103</f>
        <v>0</v>
      </c>
      <c r="P27" s="25">
        <f>'[2]Приложение 6'!Q199+'[2]Приложение 6'!Q103</f>
        <v>0</v>
      </c>
      <c r="Q27" s="25">
        <f>'[2]Приложение 6'!R199+'[2]Приложение 6'!R103</f>
        <v>0</v>
      </c>
      <c r="R27" s="25">
        <f>'[2]Приложение 6'!S199+'[2]Приложение 6'!S103</f>
        <v>0</v>
      </c>
      <c r="S27" s="25">
        <f>'[2]Приложение 6'!T199+'[2]Приложение 6'!T103</f>
        <v>0</v>
      </c>
      <c r="T27" s="25">
        <f>'[2]Приложение 6'!U199+'[2]Приложение 6'!U103</f>
        <v>0</v>
      </c>
      <c r="U27" s="25">
        <f>'[2]Приложение 6'!V199+'[2]Приложение 6'!V103</f>
        <v>0</v>
      </c>
      <c r="V27" s="25">
        <f>'[2]Приложение 6'!W199+'[2]Приложение 6'!W103</f>
        <v>0</v>
      </c>
      <c r="W27" s="25">
        <f>'[2]Приложение 6'!X199+'[2]Приложение 6'!X103</f>
        <v>0</v>
      </c>
      <c r="X27" s="25">
        <f>'[2]Приложение 6'!Y199+'[2]Приложение 6'!Y103</f>
        <v>0</v>
      </c>
      <c r="Y27" s="25">
        <f>'[2]Приложение 6'!Z199+'[2]Приложение 6'!Z103</f>
        <v>0</v>
      </c>
      <c r="Z27" s="25">
        <f>'[2]Приложение 6'!AA199+'[2]Приложение 6'!AA103</f>
        <v>0</v>
      </c>
      <c r="AA27" s="25">
        <f>'[2]Приложение 6'!AB199+'[2]Приложение 6'!AB103</f>
        <v>0</v>
      </c>
      <c r="AB27" s="25">
        <f>'[2]Приложение 6'!AC199+'[2]Приложение 6'!AC103</f>
        <v>0</v>
      </c>
      <c r="AC27" s="25">
        <f>'[2]Приложение 6'!AD199+'[2]Приложение 6'!AD103</f>
        <v>0</v>
      </c>
      <c r="AD27" s="25">
        <f>'[2]Приложение 6'!AE199+'[2]Приложение 6'!AE103</f>
        <v>0</v>
      </c>
      <c r="AE27" s="25">
        <f>'[2]Приложение 6'!AF199+'[2]Приложение 6'!AF103</f>
        <v>0</v>
      </c>
    </row>
    <row r="28" spans="3:31" ht="22.5" customHeight="1">
      <c r="C28" s="20">
        <v>17</v>
      </c>
      <c r="D28" s="21" t="s">
        <v>8</v>
      </c>
      <c r="E28" s="22"/>
      <c r="F28" s="23" t="s">
        <v>9</v>
      </c>
      <c r="G28" s="23" t="s">
        <v>6</v>
      </c>
      <c r="H28" s="28"/>
      <c r="I28" s="28"/>
      <c r="J28" s="25">
        <f>J29</f>
        <v>3349.4</v>
      </c>
      <c r="K28" s="25">
        <f>K29</f>
        <v>3500</v>
      </c>
      <c r="L28" s="25">
        <f>L29</f>
        <v>3500</v>
      </c>
      <c r="M28" s="26"/>
    </row>
    <row r="29" spans="3:31" ht="15.6">
      <c r="C29" s="20">
        <v>18</v>
      </c>
      <c r="D29" s="21" t="s">
        <v>40</v>
      </c>
      <c r="E29" s="32" t="s">
        <v>41</v>
      </c>
      <c r="F29" s="23" t="s">
        <v>9</v>
      </c>
      <c r="G29" s="23" t="s">
        <v>5</v>
      </c>
      <c r="H29" s="28"/>
      <c r="I29" s="28"/>
      <c r="J29" s="25">
        <v>3349.4</v>
      </c>
      <c r="K29" s="25">
        <v>3500</v>
      </c>
      <c r="L29" s="25">
        <v>3500</v>
      </c>
      <c r="M29" s="26"/>
    </row>
    <row r="30" spans="3:31" ht="15.6">
      <c r="C30" s="20">
        <v>19</v>
      </c>
      <c r="D30" s="21" t="s">
        <v>60</v>
      </c>
      <c r="E30" s="32"/>
      <c r="F30" s="23" t="s">
        <v>17</v>
      </c>
      <c r="G30" s="23" t="s">
        <v>16</v>
      </c>
      <c r="H30" s="28"/>
      <c r="I30" s="28"/>
      <c r="J30" s="25">
        <f>J31</f>
        <v>12</v>
      </c>
      <c r="K30" s="25">
        <f>K31</f>
        <v>12</v>
      </c>
      <c r="L30" s="25">
        <f>L31</f>
        <v>12</v>
      </c>
      <c r="M30" s="26"/>
    </row>
    <row r="31" spans="3:31" ht="15.6">
      <c r="C31" s="20">
        <v>20</v>
      </c>
      <c r="D31" s="21" t="s">
        <v>61</v>
      </c>
      <c r="E31" s="32"/>
      <c r="F31" s="23" t="s">
        <v>17</v>
      </c>
      <c r="G31" s="23" t="s">
        <v>11</v>
      </c>
      <c r="H31" s="28"/>
      <c r="I31" s="28"/>
      <c r="J31" s="25">
        <f>[1]ведомственная!$I$84</f>
        <v>12</v>
      </c>
      <c r="K31" s="25">
        <v>12</v>
      </c>
      <c r="L31" s="25">
        <v>12</v>
      </c>
      <c r="M31" s="26"/>
    </row>
    <row r="32" spans="3:31" ht="15.6">
      <c r="C32" s="20">
        <v>21</v>
      </c>
      <c r="D32" s="21" t="s">
        <v>42</v>
      </c>
      <c r="E32" s="33"/>
      <c r="F32" s="23" t="s">
        <v>13</v>
      </c>
      <c r="G32" s="23" t="s">
        <v>6</v>
      </c>
      <c r="H32" s="28"/>
      <c r="I32" s="28"/>
      <c r="J32" s="25">
        <f>J33</f>
        <v>512.46199999999999</v>
      </c>
      <c r="K32" s="25">
        <f>K33</f>
        <v>0</v>
      </c>
      <c r="L32" s="25">
        <f>L33</f>
        <v>0</v>
      </c>
      <c r="M32" s="26"/>
    </row>
    <row r="33" spans="3:32" ht="16.2">
      <c r="C33" s="20">
        <v>22</v>
      </c>
      <c r="D33" s="34" t="s">
        <v>49</v>
      </c>
      <c r="E33" s="35"/>
      <c r="F33" s="36" t="s">
        <v>13</v>
      </c>
      <c r="G33" s="36" t="s">
        <v>14</v>
      </c>
      <c r="H33" s="37"/>
      <c r="I33" s="38"/>
      <c r="J33" s="39">
        <v>512.46199999999999</v>
      </c>
      <c r="K33" s="39">
        <v>0</v>
      </c>
      <c r="L33" s="39"/>
      <c r="M33" s="26"/>
    </row>
    <row r="34" spans="3:32" ht="16.2">
      <c r="C34" s="20">
        <v>23</v>
      </c>
      <c r="D34" s="34" t="s">
        <v>129</v>
      </c>
      <c r="E34" s="35"/>
      <c r="F34" s="36"/>
      <c r="G34" s="36"/>
      <c r="H34" s="37"/>
      <c r="I34" s="38"/>
      <c r="J34" s="39"/>
      <c r="K34" s="39">
        <v>188.34899999999999</v>
      </c>
      <c r="L34" s="39">
        <v>371.14299999999997</v>
      </c>
      <c r="M34" s="26"/>
    </row>
    <row r="35" spans="3:32" ht="16.2" thickBot="1">
      <c r="C35" s="20">
        <v>24</v>
      </c>
      <c r="D35" s="40" t="s">
        <v>43</v>
      </c>
      <c r="E35" s="40"/>
      <c r="F35" s="41"/>
      <c r="G35" s="41"/>
      <c r="H35" s="41"/>
      <c r="I35" s="41"/>
      <c r="J35" s="42">
        <f>J12+J17+J18+J20+J24+J28+J32+J30</f>
        <v>8977.0399999999991</v>
      </c>
      <c r="K35" s="42">
        <f>K12+K17+K18+K20+K24+K28+K32+K30+K34</f>
        <v>7722.3220000000001</v>
      </c>
      <c r="L35" s="42">
        <f>L12+L17+L18+L20+L24+L28+L32+L30+L34</f>
        <v>7794.0120000000006</v>
      </c>
      <c r="M35" s="42" t="e">
        <f>M32+#REF!+M28+#REF!+M24+M20+M18+M12+#REF!+M17</f>
        <v>#REF!</v>
      </c>
      <c r="N35" s="42" t="e">
        <f>N32+#REF!+N28+#REF!+N24+N20+N18+N12+#REF!+N17</f>
        <v>#REF!</v>
      </c>
      <c r="O35" s="42" t="e">
        <f>O32+#REF!+O28+#REF!+O24+O20+O18+O12+#REF!+O17</f>
        <v>#REF!</v>
      </c>
      <c r="P35" s="42" t="e">
        <f>P32+#REF!+P28+#REF!+P24+P20+P18+P12+#REF!+P17</f>
        <v>#REF!</v>
      </c>
      <c r="Q35" s="42" t="e">
        <f>Q32+#REF!+Q28+#REF!+Q24+Q20+Q18+Q12+#REF!+Q17</f>
        <v>#REF!</v>
      </c>
      <c r="R35" s="42" t="e">
        <f>R32+#REF!+R28+#REF!+R24+R20+R18+R12+#REF!+R17</f>
        <v>#REF!</v>
      </c>
      <c r="S35" s="42" t="e">
        <f>S32+#REF!+S28+#REF!+S24+S20+S18+S12+#REF!+S17</f>
        <v>#REF!</v>
      </c>
      <c r="T35" s="42" t="e">
        <f>T32+#REF!+T28+#REF!+T24+T20+T18+T12+#REF!+T17</f>
        <v>#REF!</v>
      </c>
      <c r="U35" s="42" t="e">
        <f>U32+#REF!+U28+#REF!+U24+U20+U18+U12+#REF!+U17</f>
        <v>#REF!</v>
      </c>
      <c r="V35" s="42" t="e">
        <f>V32+#REF!+V28+#REF!+V24+V20+V18+V12+#REF!+V17</f>
        <v>#REF!</v>
      </c>
      <c r="W35" s="42" t="e">
        <f>W32+#REF!+W28+#REF!+W24+W20+W18+W12+#REF!+W17</f>
        <v>#REF!</v>
      </c>
      <c r="X35" s="42" t="e">
        <f>X32+#REF!+X28+#REF!+X24+X20+X18+X12+#REF!+X17</f>
        <v>#REF!</v>
      </c>
      <c r="Y35" s="42" t="e">
        <f>Y32+#REF!+Y28+#REF!+Y24+Y20+Y18+Y12+#REF!+Y17</f>
        <v>#REF!</v>
      </c>
      <c r="Z35" s="42" t="e">
        <f>Z32+#REF!+Z28+#REF!+Z24+Z20+Z18+Z12+#REF!+Z17</f>
        <v>#REF!</v>
      </c>
      <c r="AA35" s="42" t="e">
        <f>AA32+#REF!+AA28+#REF!+AA24+AA20+AA18+AA12+#REF!+AA17</f>
        <v>#REF!</v>
      </c>
      <c r="AB35" s="42" t="e">
        <f>AB32+#REF!+AB28+#REF!+AB24+AB20+AB18+AB12+#REF!+AB17</f>
        <v>#REF!</v>
      </c>
      <c r="AC35" s="42" t="e">
        <f>AC32+#REF!+AC28+#REF!+AC24+AC20+AC18+AC12+#REF!+AC17</f>
        <v>#REF!</v>
      </c>
      <c r="AD35" s="42" t="e">
        <f>AD32+#REF!+AD28+#REF!+AD24+AD20+AD18+AD12+#REF!+AD17</f>
        <v>#REF!</v>
      </c>
      <c r="AE35" s="42" t="e">
        <f>AE32+#REF!+AE28+#REF!+AE24+AE20+AE18+AE12+#REF!+AE17</f>
        <v>#REF!</v>
      </c>
    </row>
    <row r="36" spans="3:32" ht="15.6">
      <c r="D36" s="2"/>
      <c r="E36" s="2"/>
      <c r="J36" s="43"/>
    </row>
    <row r="37" spans="3:32" hidden="1">
      <c r="J37" s="43"/>
      <c r="K37" s="14"/>
    </row>
    <row r="38" spans="3:32" hidden="1">
      <c r="F38" s="44"/>
      <c r="J38" s="43"/>
    </row>
    <row r="39" spans="3:32" hidden="1">
      <c r="F39" s="44"/>
      <c r="J39" s="43"/>
    </row>
    <row r="40" spans="3:32" hidden="1">
      <c r="G40" s="14"/>
      <c r="J40" s="43"/>
    </row>
    <row r="41" spans="3:32" ht="15.6" hidden="1">
      <c r="J41" s="43"/>
      <c r="L41" s="45" t="s">
        <v>44</v>
      </c>
      <c r="M41" s="46" t="e">
        <f>#REF!+#REF!+#REF!+#REF!+#REF!+#REF!+#REF!+#REF!+#REF!+#REF!+#REF!+#REF!+#REF!+#REF!+#REF!+#REF!+#REF!+#REF!+#REF!+#REF!</f>
        <v>#REF!</v>
      </c>
    </row>
    <row r="42" spans="3:32" ht="15.6" hidden="1">
      <c r="E42" s="1">
        <v>647516.31999999995</v>
      </c>
      <c r="J42" s="43"/>
      <c r="L42" s="45" t="s">
        <v>45</v>
      </c>
      <c r="M42" s="46" t="e">
        <f>#REF!+#REF!+#REF!+#REF!+#REF!+#REF!+#REF!</f>
        <v>#REF!</v>
      </c>
    </row>
    <row r="43" spans="3:32" hidden="1">
      <c r="E43" s="47">
        <f>E42-J35</f>
        <v>638539.27999999991</v>
      </c>
      <c r="J43" s="48"/>
      <c r="K43" s="14"/>
      <c r="L43" s="5" t="s">
        <v>46</v>
      </c>
      <c r="M43" s="14" t="e">
        <f>#REF!+#REF!+#REF!+#REF!+#REF!+#REF!+#REF!+#REF!+#REF!+#REF!+#REF!+#REF!+#REF!+#REF!+#REF!+#REF!+#REF!+#REF!+#REF!+#REF!+#REF!+#REF!+#REF!+#REF!+#REF!+#REF!+#REF!+#REF!+#REF!+#REF!+#REF!+#REF!+#REF!+#REF!-30.33</f>
        <v>#REF!</v>
      </c>
    </row>
    <row r="44" spans="3:32" hidden="1">
      <c r="J44" s="43"/>
      <c r="L44" s="5" t="s">
        <v>47</v>
      </c>
      <c r="M44" s="5">
        <f>7.11+23.22</f>
        <v>30.33</v>
      </c>
    </row>
    <row r="45" spans="3:32">
      <c r="E45" s="47"/>
      <c r="J45" s="14"/>
      <c r="K45" s="14"/>
      <c r="L45" s="14"/>
    </row>
    <row r="46" spans="3:32"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57" spans="10:10">
      <c r="J57" s="14"/>
    </row>
  </sheetData>
  <mergeCells count="2">
    <mergeCell ref="K5:L5"/>
    <mergeCell ref="D7:L7"/>
  </mergeCells>
  <phoneticPr fontId="4" type="noConversion"/>
  <pageMargins left="0.23622047244094491" right="0" top="0.39370078740157483" bottom="0.39370078740157483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120" zoomScaleNormal="120" workbookViewId="0">
      <selection activeCell="B3" sqref="B3"/>
    </sheetView>
  </sheetViews>
  <sheetFormatPr defaultRowHeight="13.2"/>
  <cols>
    <col min="1" max="1" width="7" customWidth="1"/>
    <col min="2" max="2" width="59.33203125" customWidth="1"/>
    <col min="3" max="3" width="5.88671875" customWidth="1"/>
    <col min="4" max="4" width="5.5546875" customWidth="1"/>
  </cols>
  <sheetData>
    <row r="1" spans="1:11">
      <c r="G1" s="74" t="s">
        <v>107</v>
      </c>
      <c r="H1" s="75"/>
      <c r="I1" s="75"/>
    </row>
    <row r="2" spans="1:11">
      <c r="G2" s="74" t="s">
        <v>139</v>
      </c>
      <c r="H2" s="75"/>
      <c r="I2" s="75"/>
    </row>
    <row r="3" spans="1:11">
      <c r="G3" s="74" t="s">
        <v>105</v>
      </c>
      <c r="H3" s="75"/>
      <c r="I3" s="75"/>
    </row>
    <row r="4" spans="1:11">
      <c r="G4" s="87" t="s">
        <v>138</v>
      </c>
      <c r="H4" s="87"/>
      <c r="I4" s="87"/>
    </row>
    <row r="9" spans="1:11">
      <c r="A9" s="80"/>
      <c r="B9" s="81" t="s">
        <v>50</v>
      </c>
      <c r="C9" s="82"/>
      <c r="D9" s="82"/>
      <c r="E9" s="82"/>
      <c r="F9" s="82"/>
      <c r="G9" s="82"/>
      <c r="H9" s="82"/>
      <c r="I9" s="82"/>
      <c r="J9" s="82"/>
      <c r="K9" s="82"/>
    </row>
    <row r="10" spans="1:11">
      <c r="A10" s="80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5.6">
      <c r="A11" s="49" t="s">
        <v>51</v>
      </c>
      <c r="B11" s="50" t="s">
        <v>52</v>
      </c>
      <c r="C11" s="84" t="s">
        <v>22</v>
      </c>
      <c r="D11" s="85"/>
      <c r="E11" s="86"/>
      <c r="F11" s="51" t="s">
        <v>53</v>
      </c>
      <c r="G11" s="52" t="s">
        <v>3</v>
      </c>
      <c r="H11" s="52" t="s">
        <v>4</v>
      </c>
      <c r="I11" s="53" t="s">
        <v>54</v>
      </c>
      <c r="J11" s="53" t="s">
        <v>55</v>
      </c>
      <c r="K11" s="53" t="s">
        <v>112</v>
      </c>
    </row>
    <row r="12" spans="1:11" ht="25.5" customHeight="1">
      <c r="A12" s="54">
        <v>1</v>
      </c>
      <c r="B12" s="62" t="s">
        <v>111</v>
      </c>
      <c r="C12" s="63" t="s">
        <v>11</v>
      </c>
      <c r="D12" s="63" t="s">
        <v>69</v>
      </c>
      <c r="E12" s="63"/>
      <c r="F12" s="64"/>
      <c r="G12" s="64"/>
      <c r="H12" s="64"/>
      <c r="I12" s="68">
        <f>I13+I21</f>
        <v>939.5</v>
      </c>
      <c r="J12" s="68">
        <f>J13+J21</f>
        <v>608</v>
      </c>
      <c r="K12" s="68">
        <f>K13+K21</f>
        <v>608</v>
      </c>
    </row>
    <row r="13" spans="1:11" ht="30.6">
      <c r="A13" s="54">
        <v>2</v>
      </c>
      <c r="B13" s="59" t="s">
        <v>113</v>
      </c>
      <c r="C13" s="56" t="s">
        <v>11</v>
      </c>
      <c r="D13" s="56" t="s">
        <v>70</v>
      </c>
      <c r="E13" s="56"/>
      <c r="F13" s="54"/>
      <c r="G13" s="56"/>
      <c r="H13" s="56"/>
      <c r="I13" s="58">
        <f>I14+I15+I16+I17+I18+I20+I19</f>
        <v>639.5</v>
      </c>
      <c r="J13" s="58">
        <f>J14+J15+J16+J17+J18+J20</f>
        <v>358</v>
      </c>
      <c r="K13" s="58">
        <f>K14+K15+K16+K17+K18+K20</f>
        <v>358</v>
      </c>
    </row>
    <row r="14" spans="1:11" ht="25.5" customHeight="1">
      <c r="A14" s="54">
        <v>3</v>
      </c>
      <c r="B14" s="60" t="s">
        <v>123</v>
      </c>
      <c r="C14" s="56" t="s">
        <v>11</v>
      </c>
      <c r="D14" s="56" t="s">
        <v>70</v>
      </c>
      <c r="E14" s="56" t="s">
        <v>124</v>
      </c>
      <c r="F14" s="54">
        <v>240</v>
      </c>
      <c r="G14" s="56" t="s">
        <v>56</v>
      </c>
      <c r="H14" s="56" t="s">
        <v>57</v>
      </c>
      <c r="I14" s="58">
        <v>100</v>
      </c>
      <c r="J14" s="58">
        <v>100</v>
      </c>
      <c r="K14" s="58">
        <v>100</v>
      </c>
    </row>
    <row r="15" spans="1:11" ht="15" customHeight="1">
      <c r="A15" s="54">
        <v>4</v>
      </c>
      <c r="B15" s="55" t="s">
        <v>62</v>
      </c>
      <c r="C15" s="56" t="s">
        <v>11</v>
      </c>
      <c r="D15" s="56" t="s">
        <v>70</v>
      </c>
      <c r="E15" s="56" t="s">
        <v>79</v>
      </c>
      <c r="F15" s="54">
        <v>240</v>
      </c>
      <c r="G15" s="56" t="s">
        <v>12</v>
      </c>
      <c r="H15" s="56" t="s">
        <v>11</v>
      </c>
      <c r="I15" s="54">
        <v>0</v>
      </c>
      <c r="J15" s="54">
        <v>100</v>
      </c>
      <c r="K15" s="54">
        <v>100</v>
      </c>
    </row>
    <row r="16" spans="1:11" ht="16.5" customHeight="1">
      <c r="A16" s="54">
        <v>5</v>
      </c>
      <c r="B16" s="55" t="s">
        <v>63</v>
      </c>
      <c r="C16" s="56" t="s">
        <v>11</v>
      </c>
      <c r="D16" s="56" t="s">
        <v>70</v>
      </c>
      <c r="E16" s="56" t="s">
        <v>80</v>
      </c>
      <c r="F16" s="54">
        <v>240</v>
      </c>
      <c r="G16" s="56" t="s">
        <v>12</v>
      </c>
      <c r="H16" s="56" t="s">
        <v>14</v>
      </c>
      <c r="I16" s="54">
        <v>139.5</v>
      </c>
      <c r="J16" s="54">
        <v>150</v>
      </c>
      <c r="K16" s="54">
        <v>150</v>
      </c>
    </row>
    <row r="17" spans="1:11">
      <c r="A17" s="54">
        <v>6</v>
      </c>
      <c r="B17" s="55" t="s">
        <v>64</v>
      </c>
      <c r="C17" s="56" t="s">
        <v>11</v>
      </c>
      <c r="D17" s="56" t="s">
        <v>70</v>
      </c>
      <c r="E17" s="56" t="s">
        <v>81</v>
      </c>
      <c r="F17" s="54">
        <v>240</v>
      </c>
      <c r="G17" s="56" t="s">
        <v>12</v>
      </c>
      <c r="H17" s="56" t="s">
        <v>14</v>
      </c>
      <c r="I17" s="54">
        <v>50</v>
      </c>
      <c r="J17" s="54">
        <v>0</v>
      </c>
      <c r="K17" s="54">
        <v>0</v>
      </c>
    </row>
    <row r="18" spans="1:11">
      <c r="A18" s="54">
        <v>7</v>
      </c>
      <c r="B18" s="55" t="s">
        <v>65</v>
      </c>
      <c r="C18" s="56" t="s">
        <v>11</v>
      </c>
      <c r="D18" s="56" t="s">
        <v>70</v>
      </c>
      <c r="E18" s="56" t="s">
        <v>82</v>
      </c>
      <c r="F18" s="54">
        <v>240</v>
      </c>
      <c r="G18" s="56" t="s">
        <v>12</v>
      </c>
      <c r="H18" s="56" t="s">
        <v>14</v>
      </c>
      <c r="I18" s="54">
        <v>50</v>
      </c>
      <c r="J18" s="54">
        <v>0</v>
      </c>
      <c r="K18" s="54">
        <v>0</v>
      </c>
    </row>
    <row r="19" spans="1:11">
      <c r="A19" s="54">
        <v>8</v>
      </c>
      <c r="B19" s="55" t="s">
        <v>132</v>
      </c>
      <c r="C19" s="56" t="s">
        <v>11</v>
      </c>
      <c r="D19" s="56" t="s">
        <v>70</v>
      </c>
      <c r="E19" s="56" t="s">
        <v>133</v>
      </c>
      <c r="F19" s="54">
        <v>240</v>
      </c>
      <c r="G19" s="56" t="s">
        <v>12</v>
      </c>
      <c r="H19" s="56" t="s">
        <v>14</v>
      </c>
      <c r="I19" s="54">
        <v>300</v>
      </c>
      <c r="J19" s="54"/>
      <c r="K19" s="54"/>
    </row>
    <row r="20" spans="1:11" ht="20.399999999999999">
      <c r="A20" s="54">
        <v>9</v>
      </c>
      <c r="B20" s="60" t="s">
        <v>104</v>
      </c>
      <c r="C20" s="56" t="s">
        <v>11</v>
      </c>
      <c r="D20" s="56" t="s">
        <v>71</v>
      </c>
      <c r="E20" s="57">
        <v>9708</v>
      </c>
      <c r="F20" s="54">
        <v>240</v>
      </c>
      <c r="G20" s="56" t="s">
        <v>12</v>
      </c>
      <c r="H20" s="56" t="s">
        <v>18</v>
      </c>
      <c r="I20" s="54">
        <v>0</v>
      </c>
      <c r="J20" s="54">
        <v>8</v>
      </c>
      <c r="K20" s="54">
        <v>8</v>
      </c>
    </row>
    <row r="21" spans="1:11" ht="21" customHeight="1">
      <c r="A21" s="54">
        <v>10</v>
      </c>
      <c r="B21" s="61" t="s">
        <v>114</v>
      </c>
      <c r="C21" s="56" t="s">
        <v>11</v>
      </c>
      <c r="D21" s="56" t="s">
        <v>71</v>
      </c>
      <c r="E21" s="56"/>
      <c r="F21" s="54"/>
      <c r="G21" s="56"/>
      <c r="H21" s="56"/>
      <c r="I21" s="54">
        <f>I22+I23+I24+I25</f>
        <v>300</v>
      </c>
      <c r="J21" s="54">
        <f>J22+J23+J24</f>
        <v>250</v>
      </c>
      <c r="K21" s="54">
        <f>K22+K23+K24</f>
        <v>250</v>
      </c>
    </row>
    <row r="22" spans="1:11" ht="27.75" customHeight="1">
      <c r="A22" s="54">
        <v>11</v>
      </c>
      <c r="B22" s="60" t="s">
        <v>66</v>
      </c>
      <c r="C22" s="56" t="s">
        <v>11</v>
      </c>
      <c r="D22" s="56" t="s">
        <v>71</v>
      </c>
      <c r="E22" s="67" t="s">
        <v>83</v>
      </c>
      <c r="F22" s="54">
        <v>240</v>
      </c>
      <c r="G22" s="56" t="s">
        <v>56</v>
      </c>
      <c r="H22" s="56" t="s">
        <v>84</v>
      </c>
      <c r="I22" s="54">
        <v>36.9</v>
      </c>
      <c r="J22" s="54">
        <v>50</v>
      </c>
      <c r="K22" s="54">
        <v>50</v>
      </c>
    </row>
    <row r="23" spans="1:11">
      <c r="A23" s="54">
        <v>12</v>
      </c>
      <c r="B23" s="60" t="s">
        <v>67</v>
      </c>
      <c r="C23" s="56" t="s">
        <v>11</v>
      </c>
      <c r="D23" s="56" t="s">
        <v>71</v>
      </c>
      <c r="E23" s="67" t="s">
        <v>85</v>
      </c>
      <c r="F23" s="54">
        <v>240</v>
      </c>
      <c r="G23" s="56" t="s">
        <v>56</v>
      </c>
      <c r="H23" s="56" t="s">
        <v>84</v>
      </c>
      <c r="I23" s="54">
        <v>63.1</v>
      </c>
      <c r="J23" s="54">
        <v>100</v>
      </c>
      <c r="K23" s="54">
        <v>100</v>
      </c>
    </row>
    <row r="24" spans="1:11">
      <c r="A24" s="54">
        <v>13</v>
      </c>
      <c r="B24" s="60" t="s">
        <v>68</v>
      </c>
      <c r="C24" s="56" t="s">
        <v>11</v>
      </c>
      <c r="D24" s="56" t="s">
        <v>71</v>
      </c>
      <c r="E24" s="57">
        <v>9705</v>
      </c>
      <c r="F24" s="54">
        <v>240</v>
      </c>
      <c r="G24" s="56" t="s">
        <v>56</v>
      </c>
      <c r="H24" s="56" t="s">
        <v>84</v>
      </c>
      <c r="I24" s="54">
        <v>0</v>
      </c>
      <c r="J24" s="54">
        <v>100</v>
      </c>
      <c r="K24" s="54">
        <v>100</v>
      </c>
    </row>
    <row r="25" spans="1:11" ht="30.6">
      <c r="A25" s="54">
        <v>14</v>
      </c>
      <c r="B25" s="60" t="s">
        <v>134</v>
      </c>
      <c r="C25" s="56" t="s">
        <v>11</v>
      </c>
      <c r="D25" s="56" t="s">
        <v>71</v>
      </c>
      <c r="E25" s="57">
        <v>7508</v>
      </c>
      <c r="F25" s="54">
        <v>240</v>
      </c>
      <c r="G25" s="56" t="s">
        <v>56</v>
      </c>
      <c r="H25" s="56" t="s">
        <v>84</v>
      </c>
      <c r="I25" s="54">
        <v>200</v>
      </c>
      <c r="J25" s="54"/>
      <c r="K25" s="54"/>
    </row>
    <row r="26" spans="1:11" ht="20.399999999999999">
      <c r="A26" s="54">
        <v>15</v>
      </c>
      <c r="B26" s="65" t="s">
        <v>115</v>
      </c>
      <c r="C26" s="63" t="s">
        <v>18</v>
      </c>
      <c r="D26" s="63" t="s">
        <v>69</v>
      </c>
      <c r="E26" s="64"/>
      <c r="F26" s="64"/>
      <c r="G26" s="63"/>
      <c r="H26" s="63"/>
      <c r="I26" s="64">
        <f>I27+I30+I40+I43</f>
        <v>4608.1400000000003</v>
      </c>
      <c r="J26" s="64">
        <f>J27+J30+J40+J43</f>
        <v>3393.4730000000004</v>
      </c>
      <c r="K26" s="64">
        <f>K27+K30+K40+K43</f>
        <v>3282.3690000000006</v>
      </c>
    </row>
    <row r="27" spans="1:11" ht="20.399999999999999">
      <c r="A27" s="54">
        <v>16</v>
      </c>
      <c r="B27" s="61" t="s">
        <v>116</v>
      </c>
      <c r="C27" s="56" t="s">
        <v>18</v>
      </c>
      <c r="D27" s="56" t="s">
        <v>70</v>
      </c>
      <c r="E27" s="54"/>
      <c r="F27" s="54"/>
      <c r="G27" s="54"/>
      <c r="H27" s="54"/>
      <c r="I27" s="54">
        <f>I28+I29</f>
        <v>360</v>
      </c>
      <c r="J27" s="54">
        <f>J28+J29</f>
        <v>0</v>
      </c>
      <c r="K27" s="54">
        <f>K28+K29</f>
        <v>0</v>
      </c>
    </row>
    <row r="28" spans="1:11" ht="20.399999999999999">
      <c r="A28" s="54">
        <v>17</v>
      </c>
      <c r="B28" s="66" t="s">
        <v>135</v>
      </c>
      <c r="C28" s="56" t="s">
        <v>18</v>
      </c>
      <c r="D28" s="56" t="s">
        <v>70</v>
      </c>
      <c r="E28" s="56" t="s">
        <v>86</v>
      </c>
      <c r="F28" s="54">
        <v>240</v>
      </c>
      <c r="G28" s="56" t="s">
        <v>11</v>
      </c>
      <c r="H28" s="56" t="s">
        <v>19</v>
      </c>
      <c r="I28" s="54">
        <v>360</v>
      </c>
      <c r="J28" s="54">
        <v>0</v>
      </c>
      <c r="K28" s="54">
        <v>0</v>
      </c>
    </row>
    <row r="29" spans="1:11">
      <c r="A29" s="54">
        <v>18</v>
      </c>
      <c r="B29" s="60" t="s">
        <v>72</v>
      </c>
      <c r="C29" s="56" t="s">
        <v>18</v>
      </c>
      <c r="D29" s="56" t="s">
        <v>70</v>
      </c>
      <c r="E29" s="56" t="s">
        <v>87</v>
      </c>
      <c r="F29" s="54">
        <v>240</v>
      </c>
      <c r="G29" s="56" t="s">
        <v>11</v>
      </c>
      <c r="H29" s="56" t="s">
        <v>19</v>
      </c>
      <c r="I29" s="54">
        <v>0</v>
      </c>
      <c r="J29" s="54">
        <v>0</v>
      </c>
      <c r="K29" s="54">
        <v>0</v>
      </c>
    </row>
    <row r="30" spans="1:11" ht="20.399999999999999">
      <c r="A30" s="54">
        <v>19</v>
      </c>
      <c r="B30" s="61" t="s">
        <v>117</v>
      </c>
      <c r="C30" s="56" t="s">
        <v>18</v>
      </c>
      <c r="D30" s="56" t="s">
        <v>71</v>
      </c>
      <c r="E30" s="54"/>
      <c r="F30" s="54"/>
      <c r="G30" s="56"/>
      <c r="H30" s="56"/>
      <c r="I30" s="54">
        <f>I31+I32+I37+I38+I39</f>
        <v>4193.1400000000003</v>
      </c>
      <c r="J30" s="54">
        <f>J31+J32+J37+J38+J39</f>
        <v>3223.4730000000004</v>
      </c>
      <c r="K30" s="54">
        <f>K31+K32+K37+K38+K39</f>
        <v>3212.3690000000006</v>
      </c>
    </row>
    <row r="31" spans="1:11">
      <c r="A31" s="54">
        <v>20</v>
      </c>
      <c r="B31" s="60" t="s">
        <v>73</v>
      </c>
      <c r="C31" s="56" t="s">
        <v>18</v>
      </c>
      <c r="D31" s="56" t="s">
        <v>71</v>
      </c>
      <c r="E31" s="56" t="s">
        <v>88</v>
      </c>
      <c r="F31" s="54">
        <v>120</v>
      </c>
      <c r="G31" s="56" t="s">
        <v>11</v>
      </c>
      <c r="H31" s="56" t="s">
        <v>18</v>
      </c>
      <c r="I31" s="54">
        <v>551.4</v>
      </c>
      <c r="J31" s="54">
        <v>586</v>
      </c>
      <c r="K31" s="54">
        <v>586</v>
      </c>
    </row>
    <row r="32" spans="1:11" ht="30.6">
      <c r="A32" s="54">
        <v>21</v>
      </c>
      <c r="B32" s="61" t="s">
        <v>75</v>
      </c>
      <c r="C32" s="56" t="s">
        <v>18</v>
      </c>
      <c r="D32" s="56" t="s">
        <v>71</v>
      </c>
      <c r="E32" s="54"/>
      <c r="F32" s="54"/>
      <c r="G32" s="56" t="s">
        <v>11</v>
      </c>
      <c r="H32" s="56" t="s">
        <v>56</v>
      </c>
      <c r="I32" s="69">
        <f>I33+I34+I36+I35</f>
        <v>3063.788</v>
      </c>
      <c r="J32" s="69">
        <f>J33+J34+J36</f>
        <v>2571.7530000000002</v>
      </c>
      <c r="K32" s="69">
        <f>K33+K34+K36</f>
        <v>2563.6490000000003</v>
      </c>
    </row>
    <row r="33" spans="1:11">
      <c r="A33" s="54">
        <v>22</v>
      </c>
      <c r="B33" s="60" t="s">
        <v>74</v>
      </c>
      <c r="C33" s="56" t="s">
        <v>18</v>
      </c>
      <c r="D33" s="56" t="s">
        <v>71</v>
      </c>
      <c r="E33" s="56" t="s">
        <v>88</v>
      </c>
      <c r="F33" s="54">
        <v>120</v>
      </c>
      <c r="G33" s="56" t="s">
        <v>11</v>
      </c>
      <c r="H33" s="56" t="s">
        <v>56</v>
      </c>
      <c r="I33" s="54">
        <v>1932.3</v>
      </c>
      <c r="J33" s="54">
        <v>2028.9</v>
      </c>
      <c r="K33" s="54">
        <v>2130.4</v>
      </c>
    </row>
    <row r="34" spans="1:11">
      <c r="A34" s="54">
        <v>23</v>
      </c>
      <c r="B34" s="3" t="s">
        <v>76</v>
      </c>
      <c r="C34" s="56" t="s">
        <v>18</v>
      </c>
      <c r="D34" s="56" t="s">
        <v>71</v>
      </c>
      <c r="E34" s="56" t="s">
        <v>88</v>
      </c>
      <c r="F34" s="54">
        <v>240</v>
      </c>
      <c r="G34" s="56" t="s">
        <v>11</v>
      </c>
      <c r="H34" s="56" t="s">
        <v>56</v>
      </c>
      <c r="I34" s="54">
        <v>1097.4880000000001</v>
      </c>
      <c r="J34" s="54">
        <v>530.85299999999995</v>
      </c>
      <c r="K34" s="54">
        <v>421.24900000000002</v>
      </c>
    </row>
    <row r="35" spans="1:11">
      <c r="A35" s="54">
        <v>24</v>
      </c>
      <c r="B35" s="3" t="s">
        <v>137</v>
      </c>
      <c r="C35" s="56" t="s">
        <v>18</v>
      </c>
      <c r="D35" s="56" t="s">
        <v>71</v>
      </c>
      <c r="E35" s="56" t="s">
        <v>88</v>
      </c>
      <c r="F35" s="54">
        <v>852</v>
      </c>
      <c r="G35" s="56" t="s">
        <v>11</v>
      </c>
      <c r="H35" s="56" t="s">
        <v>56</v>
      </c>
      <c r="I35" s="54">
        <v>22</v>
      </c>
      <c r="J35" s="54">
        <v>22</v>
      </c>
      <c r="K35" s="54">
        <v>22</v>
      </c>
    </row>
    <row r="36" spans="1:11">
      <c r="A36" s="54">
        <v>25</v>
      </c>
      <c r="B36" s="60" t="s">
        <v>91</v>
      </c>
      <c r="C36" s="56" t="s">
        <v>18</v>
      </c>
      <c r="D36" s="56" t="s">
        <v>71</v>
      </c>
      <c r="E36" s="56" t="s">
        <v>92</v>
      </c>
      <c r="F36" s="54">
        <v>312</v>
      </c>
      <c r="G36" s="56" t="s">
        <v>17</v>
      </c>
      <c r="H36" s="56" t="s">
        <v>11</v>
      </c>
      <c r="I36" s="54">
        <v>12</v>
      </c>
      <c r="J36" s="54">
        <v>12</v>
      </c>
      <c r="K36" s="54">
        <v>12</v>
      </c>
    </row>
    <row r="37" spans="1:11" ht="20.399999999999999">
      <c r="A37" s="54">
        <v>26</v>
      </c>
      <c r="B37" s="60" t="s">
        <v>78</v>
      </c>
      <c r="C37" s="56" t="s">
        <v>18</v>
      </c>
      <c r="D37" s="56" t="s">
        <v>71</v>
      </c>
      <c r="E37" s="56" t="s">
        <v>90</v>
      </c>
      <c r="F37" s="54">
        <v>120</v>
      </c>
      <c r="G37" s="56" t="s">
        <v>18</v>
      </c>
      <c r="H37" s="56" t="s">
        <v>14</v>
      </c>
      <c r="I37" s="54">
        <v>63.09</v>
      </c>
      <c r="J37" s="54">
        <v>63.32</v>
      </c>
      <c r="K37" s="54">
        <v>60.32</v>
      </c>
    </row>
    <row r="38" spans="1:11" ht="20.399999999999999">
      <c r="A38" s="54">
        <v>27</v>
      </c>
      <c r="B38" s="4" t="s">
        <v>77</v>
      </c>
      <c r="C38" s="56" t="s">
        <v>18</v>
      </c>
      <c r="D38" s="56" t="s">
        <v>71</v>
      </c>
      <c r="E38" s="56" t="s">
        <v>89</v>
      </c>
      <c r="F38" s="54">
        <v>240</v>
      </c>
      <c r="G38" s="56" t="s">
        <v>11</v>
      </c>
      <c r="H38" s="56" t="s">
        <v>56</v>
      </c>
      <c r="I38" s="54">
        <v>2.4</v>
      </c>
      <c r="J38" s="54">
        <v>2.4</v>
      </c>
      <c r="K38" s="54">
        <v>2.4</v>
      </c>
    </row>
    <row r="39" spans="1:11" ht="31.2">
      <c r="A39" s="54">
        <v>28</v>
      </c>
      <c r="B39" s="70" t="s">
        <v>93</v>
      </c>
      <c r="C39" s="56" t="s">
        <v>18</v>
      </c>
      <c r="D39" s="56" t="s">
        <v>71</v>
      </c>
      <c r="E39" s="54">
        <v>9505</v>
      </c>
      <c r="F39" s="54">
        <v>540</v>
      </c>
      <c r="G39" s="57">
        <v>14</v>
      </c>
      <c r="H39" s="56" t="s">
        <v>14</v>
      </c>
      <c r="I39" s="69">
        <v>512.46199999999999</v>
      </c>
      <c r="J39" s="69">
        <v>0</v>
      </c>
      <c r="K39" s="69">
        <v>0</v>
      </c>
    </row>
    <row r="40" spans="1:11" ht="30.6">
      <c r="A40" s="54">
        <v>29</v>
      </c>
      <c r="B40" s="59" t="s">
        <v>118</v>
      </c>
      <c r="C40" s="56" t="s">
        <v>18</v>
      </c>
      <c r="D40" s="56" t="s">
        <v>96</v>
      </c>
      <c r="E40" s="54"/>
      <c r="F40" s="54"/>
      <c r="G40" s="57"/>
      <c r="H40" s="57"/>
      <c r="I40" s="54">
        <f>I41+I42</f>
        <v>45</v>
      </c>
      <c r="J40" s="58">
        <f>J41+J42+J43</f>
        <v>160</v>
      </c>
      <c r="K40" s="54">
        <f>K41+K42+K43</f>
        <v>60</v>
      </c>
    </row>
    <row r="41" spans="1:11">
      <c r="A41" s="54">
        <v>30</v>
      </c>
      <c r="B41" s="55" t="s">
        <v>94</v>
      </c>
      <c r="C41" s="56" t="s">
        <v>18</v>
      </c>
      <c r="D41" s="56" t="s">
        <v>96</v>
      </c>
      <c r="E41" s="54">
        <v>9706</v>
      </c>
      <c r="F41" s="54">
        <v>240</v>
      </c>
      <c r="G41" s="56" t="s">
        <v>12</v>
      </c>
      <c r="H41" s="56" t="s">
        <v>18</v>
      </c>
      <c r="I41" s="54">
        <v>0</v>
      </c>
      <c r="J41" s="54">
        <v>100</v>
      </c>
      <c r="K41" s="54">
        <v>0</v>
      </c>
    </row>
    <row r="42" spans="1:11">
      <c r="A42" s="54">
        <v>31</v>
      </c>
      <c r="B42" s="55" t="s">
        <v>95</v>
      </c>
      <c r="C42" s="56" t="s">
        <v>18</v>
      </c>
      <c r="D42" s="56" t="s">
        <v>96</v>
      </c>
      <c r="E42" s="54">
        <v>9707</v>
      </c>
      <c r="F42" s="54">
        <v>240</v>
      </c>
      <c r="G42" s="56" t="s">
        <v>12</v>
      </c>
      <c r="H42" s="56" t="s">
        <v>18</v>
      </c>
      <c r="I42" s="54">
        <v>45</v>
      </c>
      <c r="J42" s="58">
        <v>50</v>
      </c>
      <c r="K42" s="54">
        <v>50</v>
      </c>
    </row>
    <row r="43" spans="1:11" ht="35.25" customHeight="1">
      <c r="A43" s="71">
        <v>32</v>
      </c>
      <c r="B43" s="70" t="s">
        <v>97</v>
      </c>
      <c r="C43" s="56" t="s">
        <v>18</v>
      </c>
      <c r="D43" s="56" t="s">
        <v>98</v>
      </c>
      <c r="E43" s="54">
        <v>8402</v>
      </c>
      <c r="F43" s="54">
        <v>120</v>
      </c>
      <c r="G43" s="56" t="s">
        <v>56</v>
      </c>
      <c r="H43" s="56" t="s">
        <v>11</v>
      </c>
      <c r="I43" s="54">
        <v>10</v>
      </c>
      <c r="J43" s="54">
        <v>10</v>
      </c>
      <c r="K43" s="54">
        <v>10</v>
      </c>
    </row>
    <row r="44" spans="1:11" ht="30.6">
      <c r="A44" s="76">
        <v>33</v>
      </c>
      <c r="B44" s="65" t="s">
        <v>119</v>
      </c>
      <c r="C44" s="63" t="s">
        <v>14</v>
      </c>
      <c r="D44" s="63" t="s">
        <v>69</v>
      </c>
      <c r="E44" s="64"/>
      <c r="F44" s="64"/>
      <c r="G44" s="64"/>
      <c r="H44" s="64"/>
      <c r="I44" s="64">
        <f>I45</f>
        <v>80</v>
      </c>
      <c r="J44" s="64">
        <f>J45</f>
        <v>32.5</v>
      </c>
      <c r="K44" s="64">
        <f>K45</f>
        <v>32.5</v>
      </c>
    </row>
    <row r="45" spans="1:11" ht="20.399999999999999">
      <c r="A45" s="76">
        <v>34</v>
      </c>
      <c r="B45" s="61" t="s">
        <v>130</v>
      </c>
      <c r="C45" s="56" t="s">
        <v>14</v>
      </c>
      <c r="D45" s="56" t="s">
        <v>70</v>
      </c>
      <c r="E45" s="54"/>
      <c r="F45" s="54"/>
      <c r="G45" s="57"/>
      <c r="H45" s="57"/>
      <c r="I45" s="54">
        <f>I46+I47</f>
        <v>80</v>
      </c>
      <c r="J45" s="54">
        <f>J46+J47</f>
        <v>32.5</v>
      </c>
      <c r="K45" s="54">
        <f>K46+K47</f>
        <v>32.5</v>
      </c>
    </row>
    <row r="46" spans="1:11">
      <c r="A46" s="76">
        <v>35</v>
      </c>
      <c r="B46" s="60" t="s">
        <v>131</v>
      </c>
      <c r="C46" s="56" t="s">
        <v>14</v>
      </c>
      <c r="D46" s="56" t="s">
        <v>70</v>
      </c>
      <c r="E46" s="54">
        <v>1011</v>
      </c>
      <c r="F46" s="54">
        <v>800</v>
      </c>
      <c r="G46" s="67" t="s">
        <v>11</v>
      </c>
      <c r="H46" s="57">
        <v>11</v>
      </c>
      <c r="I46" s="54">
        <v>25</v>
      </c>
      <c r="J46" s="54">
        <v>25</v>
      </c>
      <c r="K46" s="54">
        <v>25</v>
      </c>
    </row>
    <row r="47" spans="1:11">
      <c r="A47" s="76">
        <v>36</v>
      </c>
      <c r="B47" s="61" t="s">
        <v>99</v>
      </c>
      <c r="C47" s="56" t="s">
        <v>14</v>
      </c>
      <c r="D47" s="56" t="s">
        <v>71</v>
      </c>
      <c r="E47" s="54"/>
      <c r="F47" s="54"/>
      <c r="G47" s="67"/>
      <c r="H47" s="57"/>
      <c r="I47" s="54">
        <f>I48</f>
        <v>55</v>
      </c>
      <c r="J47" s="54">
        <f>J48</f>
        <v>7.5</v>
      </c>
      <c r="K47" s="54">
        <f>K48</f>
        <v>7.5</v>
      </c>
    </row>
    <row r="48" spans="1:11">
      <c r="A48" s="76">
        <v>37</v>
      </c>
      <c r="B48" s="60" t="s">
        <v>100</v>
      </c>
      <c r="C48" s="56" t="s">
        <v>14</v>
      </c>
      <c r="D48" s="56" t="s">
        <v>71</v>
      </c>
      <c r="E48" s="54">
        <v>9607</v>
      </c>
      <c r="F48" s="54">
        <v>240</v>
      </c>
      <c r="G48" s="67" t="s">
        <v>14</v>
      </c>
      <c r="H48" s="57">
        <v>10</v>
      </c>
      <c r="I48" s="54">
        <v>55</v>
      </c>
      <c r="J48" s="54">
        <v>7.5</v>
      </c>
      <c r="K48" s="54">
        <v>7.5</v>
      </c>
    </row>
    <row r="49" spans="1:11" ht="20.399999999999999">
      <c r="A49" s="76">
        <v>38</v>
      </c>
      <c r="B49" s="72" t="s">
        <v>120</v>
      </c>
      <c r="C49" s="63" t="s">
        <v>56</v>
      </c>
      <c r="D49" s="63" t="s">
        <v>69</v>
      </c>
      <c r="E49" s="64"/>
      <c r="F49" s="64"/>
      <c r="G49" s="64"/>
      <c r="H49" s="64"/>
      <c r="I49" s="64">
        <f t="shared" ref="I49:K50" si="0">I50</f>
        <v>3349.4</v>
      </c>
      <c r="J49" s="64">
        <f t="shared" si="0"/>
        <v>3500</v>
      </c>
      <c r="K49" s="64">
        <f t="shared" si="0"/>
        <v>3500</v>
      </c>
    </row>
    <row r="50" spans="1:11" ht="20.399999999999999">
      <c r="A50" s="76">
        <v>39</v>
      </c>
      <c r="B50" s="59" t="s">
        <v>121</v>
      </c>
      <c r="C50" s="56" t="s">
        <v>56</v>
      </c>
      <c r="D50" s="56" t="s">
        <v>70</v>
      </c>
      <c r="E50" s="54"/>
      <c r="F50" s="54"/>
      <c r="G50" s="54"/>
      <c r="H50" s="54"/>
      <c r="I50" s="54">
        <f>I51+I52+I53+I54</f>
        <v>3349.4</v>
      </c>
      <c r="J50" s="54">
        <f t="shared" si="0"/>
        <v>3500</v>
      </c>
      <c r="K50" s="54">
        <f t="shared" si="0"/>
        <v>3500</v>
      </c>
    </row>
    <row r="51" spans="1:11" ht="20.399999999999999">
      <c r="A51" s="76">
        <v>40</v>
      </c>
      <c r="B51" s="55" t="s">
        <v>101</v>
      </c>
      <c r="C51" s="56" t="s">
        <v>56</v>
      </c>
      <c r="D51" s="56" t="s">
        <v>70</v>
      </c>
      <c r="E51" s="56" t="s">
        <v>102</v>
      </c>
      <c r="F51" s="54">
        <v>611</v>
      </c>
      <c r="G51" s="56" t="s">
        <v>103</v>
      </c>
      <c r="H51" s="56" t="s">
        <v>11</v>
      </c>
      <c r="I51" s="54">
        <v>3280.4</v>
      </c>
      <c r="J51" s="54">
        <v>3500</v>
      </c>
      <c r="K51" s="54">
        <v>3500</v>
      </c>
    </row>
    <row r="52" spans="1:11">
      <c r="A52" s="76">
        <v>41</v>
      </c>
      <c r="B52" s="55" t="s">
        <v>125</v>
      </c>
      <c r="C52" s="56" t="s">
        <v>56</v>
      </c>
      <c r="D52" s="56" t="s">
        <v>70</v>
      </c>
      <c r="E52" s="56" t="s">
        <v>126</v>
      </c>
      <c r="F52" s="54">
        <v>612</v>
      </c>
      <c r="G52" s="56" t="s">
        <v>103</v>
      </c>
      <c r="H52" s="56" t="s">
        <v>11</v>
      </c>
      <c r="I52" s="54">
        <v>15</v>
      </c>
      <c r="J52" s="54">
        <v>0</v>
      </c>
      <c r="K52" s="54">
        <v>0</v>
      </c>
    </row>
    <row r="53" spans="1:11">
      <c r="A53" s="76">
        <v>42</v>
      </c>
      <c r="B53" s="55" t="s">
        <v>125</v>
      </c>
      <c r="C53" s="56" t="s">
        <v>56</v>
      </c>
      <c r="D53" s="56" t="s">
        <v>70</v>
      </c>
      <c r="E53" s="56" t="s">
        <v>127</v>
      </c>
      <c r="F53" s="54">
        <v>612</v>
      </c>
      <c r="G53" s="56" t="s">
        <v>103</v>
      </c>
      <c r="H53" s="56" t="s">
        <v>11</v>
      </c>
      <c r="I53" s="54">
        <v>4</v>
      </c>
      <c r="J53" s="54">
        <v>0</v>
      </c>
      <c r="K53" s="54">
        <v>0</v>
      </c>
    </row>
    <row r="54" spans="1:11">
      <c r="A54" s="76">
        <v>43</v>
      </c>
      <c r="B54" s="55" t="s">
        <v>136</v>
      </c>
      <c r="C54" s="56" t="s">
        <v>56</v>
      </c>
      <c r="D54" s="56" t="s">
        <v>70</v>
      </c>
      <c r="E54" s="56" t="s">
        <v>102</v>
      </c>
      <c r="F54" s="54">
        <v>612</v>
      </c>
      <c r="G54" s="56" t="s">
        <v>103</v>
      </c>
      <c r="H54" s="56" t="s">
        <v>11</v>
      </c>
      <c r="I54" s="54">
        <v>50</v>
      </c>
      <c r="J54" s="54"/>
      <c r="K54" s="54"/>
    </row>
    <row r="55" spans="1:11">
      <c r="A55" s="76">
        <v>44</v>
      </c>
      <c r="B55" s="55" t="s">
        <v>129</v>
      </c>
      <c r="C55" s="56"/>
      <c r="D55" s="56"/>
      <c r="E55" s="56"/>
      <c r="F55" s="54"/>
      <c r="G55" s="56"/>
      <c r="H55" s="56"/>
      <c r="I55" s="54"/>
      <c r="J55" s="58">
        <f>функциональная!K34</f>
        <v>188.34899999999999</v>
      </c>
      <c r="K55" s="58">
        <f>функциональная!L34</f>
        <v>371.14299999999997</v>
      </c>
    </row>
    <row r="56" spans="1:11">
      <c r="A56" s="76">
        <v>45</v>
      </c>
      <c r="B56" s="64" t="s">
        <v>106</v>
      </c>
      <c r="C56" s="64"/>
      <c r="D56" s="64"/>
      <c r="E56" s="64"/>
      <c r="F56" s="64"/>
      <c r="G56" s="64"/>
      <c r="H56" s="64"/>
      <c r="I56" s="68">
        <f>I49+I44+I12+I26</f>
        <v>8977.0400000000009</v>
      </c>
      <c r="J56" s="68">
        <f>J49+J44+J12+J26+J55</f>
        <v>7722.3220000000001</v>
      </c>
      <c r="K56" s="68">
        <f>K49+K44+K12+K26+K55</f>
        <v>7794.0120000000006</v>
      </c>
    </row>
    <row r="60" spans="1:11">
      <c r="G60" s="73"/>
      <c r="H60" s="73"/>
      <c r="I60" s="73"/>
      <c r="J60" s="73"/>
      <c r="K60" s="73"/>
    </row>
  </sheetData>
  <mergeCells count="4">
    <mergeCell ref="A9:A10"/>
    <mergeCell ref="B9:K10"/>
    <mergeCell ref="C11:E11"/>
    <mergeCell ref="G4:I4"/>
  </mergeCells>
  <phoneticPr fontId="4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функциональная</vt:lpstr>
      <vt:lpstr>Программы</vt:lpstr>
    </vt:vector>
  </TitlesOfParts>
  <Company>ФУЭ администрации Мотыгинского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Р.Г.</dc:creator>
  <cp:lastModifiedBy>Артаус ГВ</cp:lastModifiedBy>
  <cp:lastPrinted>2014-11-14T08:20:36Z</cp:lastPrinted>
  <dcterms:created xsi:type="dcterms:W3CDTF">2005-09-19T05:52:47Z</dcterms:created>
  <dcterms:modified xsi:type="dcterms:W3CDTF">2015-03-31T07:43:05Z</dcterms:modified>
</cp:coreProperties>
</file>